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pivotTables/pivotTable1.xml" ContentType="application/vnd.openxmlformats-officedocument.spreadsheetml.pivotTab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filterPrivacy="1" hidePivotFieldList="1"/>
  <xr:revisionPtr revIDLastSave="0" documentId="13_ncr:1_{BDE33E3D-6F51-4170-9303-925B4D3FB69B}" xr6:coauthVersionLast="47" xr6:coauthVersionMax="47" xr10:uidLastSave="{00000000-0000-0000-0000-000000000000}"/>
  <bookViews>
    <workbookView xWindow="-110" yWindow="-110" windowWidth="19420" windowHeight="10420" tabRatio="714" xr2:uid="{00000000-000D-0000-FFFF-FFFF00000000}"/>
  </bookViews>
  <sheets>
    <sheet name="Covid-19" sheetId="13" r:id="rId1"/>
    <sheet name="Energo" sheetId="21" r:id="rId2"/>
    <sheet name="Ukraina" sheetId="22" r:id="rId3"/>
    <sheet name="Graph" sheetId="20" state="hidden" r:id="rId4"/>
    <sheet name="SUPPORT MEASURES" sheetId="19" state="hidden" r:id="rId5"/>
    <sheet name="grafiks dinamika" sheetId="16" state="hidden" r:id="rId6"/>
    <sheet name="grafiks_" sheetId="15" state="hidden" r:id="rId7"/>
    <sheet name="izpildes dati" sheetId="17" state="hidden" r:id="rId8"/>
    <sheet name="pivot" sheetId="18" state="hidden" r:id="rId9"/>
  </sheets>
  <definedNames>
    <definedName name="_xlnm._FilterDatabase" localSheetId="7" hidden="1">'izpildes dati'!$A$1:$D$55</definedName>
    <definedName name="_xlcn.WorksheetConnection_grafiksdinamikaR5R91" hidden="1">'grafiks dinamika'!$R$5:$R$9</definedName>
    <definedName name="_xlnm.Print_Area" localSheetId="0">'Covid-19'!$A$1:$F$44</definedName>
  </definedNames>
  <calcPr calcId="191029"/>
  <pivotCaches>
    <pivotCache cacheId="0" r:id="rId10"/>
  </pivotCaches>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Range" name="Range" connection="WorksheetConnection_grafiks dinamika!$R$5:$R$9"/>
        </x15:modelTable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7" i="22" l="1"/>
  <c r="B9" i="22"/>
  <c r="C6" i="22"/>
  <c r="B10" i="22"/>
  <c r="C10" i="22" l="1"/>
  <c r="G10" i="21" l="1"/>
  <c r="E14" i="21" l="1"/>
  <c r="C14" i="21"/>
  <c r="E7" i="21"/>
  <c r="C7" i="21"/>
  <c r="E22" i="15"/>
  <c r="D22" i="15"/>
  <c r="C22" i="15"/>
  <c r="E21" i="15"/>
  <c r="D21" i="15"/>
  <c r="C21" i="15"/>
  <c r="E20" i="15"/>
  <c r="D20" i="15"/>
  <c r="C20" i="15"/>
  <c r="E19" i="15"/>
  <c r="D19" i="15"/>
  <c r="C19" i="15"/>
  <c r="E18" i="15"/>
  <c r="D18" i="15"/>
  <c r="C18" i="15"/>
  <c r="E6" i="21" l="1"/>
  <c r="C6" i="21"/>
  <c r="BF10" i="16"/>
  <c r="BG10" i="16"/>
  <c r="BH10" i="16"/>
  <c r="BI10" i="16"/>
  <c r="BJ10" i="16"/>
  <c r="BK10" i="16"/>
  <c r="BL10" i="16"/>
  <c r="BM10" i="16"/>
  <c r="G19" i="21"/>
  <c r="G18" i="21"/>
  <c r="G17" i="21"/>
  <c r="D16" i="21"/>
  <c r="D14" i="21" s="1"/>
  <c r="G16" i="21"/>
  <c r="G15" i="21"/>
  <c r="G14" i="21" s="1"/>
  <c r="F14" i="21"/>
  <c r="B14" i="21"/>
  <c r="G13" i="21"/>
  <c r="G12" i="21"/>
  <c r="G11" i="21"/>
  <c r="G9" i="21"/>
  <c r="D8" i="21"/>
  <c r="G8" i="21" s="1"/>
  <c r="F7" i="21"/>
  <c r="F6" i="21" s="1"/>
  <c r="B7" i="21"/>
  <c r="B6" i="21" s="1"/>
  <c r="G6" i="13"/>
  <c r="G7" i="13" s="1"/>
  <c r="F6" i="13"/>
  <c r="E6" i="13"/>
  <c r="C6" i="13"/>
  <c r="C7" i="13" s="1"/>
  <c r="D6" i="13"/>
  <c r="D55" i="17"/>
  <c r="D46" i="17"/>
  <c r="D37" i="17"/>
  <c r="D28" i="17"/>
  <c r="D10" i="17"/>
  <c r="BE14" i="16"/>
  <c r="BE15" i="16"/>
  <c r="BE16" i="16"/>
  <c r="BE17" i="16"/>
  <c r="BE18" i="16"/>
  <c r="BE10" i="16"/>
  <c r="D8" i="17"/>
  <c r="D7" i="17"/>
  <c r="D6" i="17"/>
  <c r="D5" i="17"/>
  <c r="D4" i="17"/>
  <c r="D3" i="17"/>
  <c r="BD17" i="16"/>
  <c r="BD16" i="16"/>
  <c r="BD15" i="16"/>
  <c r="BD14" i="16"/>
  <c r="BD18" i="16"/>
  <c r="BD10" i="16"/>
  <c r="BC14" i="16"/>
  <c r="BC15" i="16"/>
  <c r="BC16" i="16"/>
  <c r="BC17" i="16"/>
  <c r="BC18" i="16"/>
  <c r="BC10" i="16"/>
  <c r="D40" i="17"/>
  <c r="D41" i="17"/>
  <c r="D42" i="17"/>
  <c r="D39" i="17"/>
  <c r="BB15" i="16"/>
  <c r="BB14" i="16"/>
  <c r="BB16" i="16"/>
  <c r="BB17" i="16"/>
  <c r="BB18" i="16"/>
  <c r="BB10" i="16"/>
  <c r="D32" i="17"/>
  <c r="D31" i="17"/>
  <c r="D23" i="17"/>
  <c r="D22" i="17"/>
  <c r="D21" i="17"/>
  <c r="D30" i="17"/>
  <c r="BA16" i="16"/>
  <c r="BA15" i="16"/>
  <c r="BA14" i="16"/>
  <c r="BA18" i="16"/>
  <c r="BA10" i="16"/>
  <c r="AY18" i="16"/>
  <c r="AZ18" i="16"/>
  <c r="AY17" i="16"/>
  <c r="AZ17" i="16"/>
  <c r="BA17" i="16"/>
  <c r="AY16" i="16"/>
  <c r="AZ16" i="16"/>
  <c r="AY15" i="16"/>
  <c r="AZ15" i="16"/>
  <c r="AY14" i="16"/>
  <c r="AZ14" i="16"/>
  <c r="AX15" i="16"/>
  <c r="AX16" i="16"/>
  <c r="AX17" i="16"/>
  <c r="AX18" i="16"/>
  <c r="AX14" i="16"/>
  <c r="E7" i="15"/>
  <c r="E6" i="15"/>
  <c r="E5" i="15"/>
  <c r="E10" i="15"/>
  <c r="H9" i="15"/>
  <c r="H8" i="15"/>
  <c r="H7" i="15"/>
  <c r="E6" i="19"/>
  <c r="D13" i="19"/>
  <c r="D14" i="19"/>
  <c r="D15" i="19"/>
  <c r="D26" i="19"/>
  <c r="D34" i="19"/>
  <c r="D35" i="19"/>
  <c r="D39" i="19"/>
  <c r="E9" i="19"/>
  <c r="E21" i="19"/>
  <c r="E25" i="19"/>
  <c r="E31" i="19"/>
  <c r="E32" i="19"/>
  <c r="E35" i="19"/>
  <c r="E37" i="19"/>
  <c r="E38" i="19"/>
  <c r="E41" i="19"/>
  <c r="E43" i="19"/>
  <c r="D43" i="19"/>
  <c r="E42" i="19"/>
  <c r="D42" i="19"/>
  <c r="D41" i="19"/>
  <c r="D40" i="19"/>
  <c r="E39" i="19"/>
  <c r="D38" i="19"/>
  <c r="D37" i="19"/>
  <c r="E36" i="19"/>
  <c r="D36" i="19"/>
  <c r="E34" i="19"/>
  <c r="D33" i="19"/>
  <c r="D32" i="19"/>
  <c r="D31" i="19"/>
  <c r="E30" i="19"/>
  <c r="D30" i="19"/>
  <c r="E29" i="19"/>
  <c r="D29" i="19"/>
  <c r="E28" i="19"/>
  <c r="D28" i="19"/>
  <c r="E27" i="19"/>
  <c r="D27" i="19"/>
  <c r="E26" i="19"/>
  <c r="D25" i="19"/>
  <c r="E24" i="19"/>
  <c r="D24" i="19"/>
  <c r="E23" i="19"/>
  <c r="D23" i="19"/>
  <c r="D22" i="19"/>
  <c r="D21" i="19"/>
  <c r="D20" i="19"/>
  <c r="E19" i="19"/>
  <c r="D19" i="19"/>
  <c r="E18" i="19"/>
  <c r="D18" i="19"/>
  <c r="E17" i="19"/>
  <c r="D17" i="19"/>
  <c r="E16" i="19"/>
  <c r="D16" i="19"/>
  <c r="E15" i="19"/>
  <c r="E14" i="19"/>
  <c r="E12" i="19"/>
  <c r="D12" i="19"/>
  <c r="E11" i="19"/>
  <c r="D11" i="19"/>
  <c r="E10" i="19"/>
  <c r="D10" i="19"/>
  <c r="D9" i="19"/>
  <c r="E8" i="19"/>
  <c r="D8" i="19"/>
  <c r="F20" i="19"/>
  <c r="F6" i="19"/>
  <c r="F7" i="19" s="1"/>
  <c r="C6" i="19"/>
  <c r="C7" i="19"/>
  <c r="B43" i="19"/>
  <c r="B42" i="19"/>
  <c r="B41" i="19"/>
  <c r="B40" i="19"/>
  <c r="B39" i="19"/>
  <c r="B38" i="19"/>
  <c r="B37" i="19"/>
  <c r="B36" i="19"/>
  <c r="B35" i="19"/>
  <c r="B34" i="19"/>
  <c r="B33" i="19"/>
  <c r="B32" i="19"/>
  <c r="B31" i="19"/>
  <c r="B30" i="19"/>
  <c r="B29" i="19"/>
  <c r="B26" i="19"/>
  <c r="B25" i="19"/>
  <c r="B24" i="19"/>
  <c r="B23" i="19"/>
  <c r="B22" i="19"/>
  <c r="B21" i="19"/>
  <c r="B20" i="19"/>
  <c r="B19" i="19"/>
  <c r="B18" i="19"/>
  <c r="B17" i="19"/>
  <c r="B16" i="19"/>
  <c r="B15" i="19"/>
  <c r="B14" i="19"/>
  <c r="B13" i="19"/>
  <c r="B12" i="19"/>
  <c r="B11" i="19"/>
  <c r="B10" i="19"/>
  <c r="B9" i="19"/>
  <c r="B8" i="19"/>
  <c r="B6" i="13"/>
  <c r="E20" i="19"/>
  <c r="D49" i="17"/>
  <c r="D48" i="17"/>
  <c r="E13" i="19"/>
  <c r="E22" i="19"/>
  <c r="E33" i="19"/>
  <c r="E40" i="19"/>
  <c r="E7" i="19"/>
  <c r="D7" i="13" l="1"/>
  <c r="D17" i="15"/>
  <c r="B7" i="13"/>
  <c r="B7" i="19" s="1"/>
  <c r="C17" i="15"/>
  <c r="F7" i="13"/>
  <c r="D7" i="19" s="1"/>
  <c r="E17" i="15"/>
  <c r="G7" i="21"/>
  <c r="G6" i="21" s="1"/>
  <c r="D7" i="21"/>
  <c r="D6" i="21" s="1"/>
  <c r="B6" i="19"/>
  <c r="D6" i="19"/>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ThisWorkbookDataModel" description="Data Model" type="5" refreshedVersion="6" minRefreshableVersion="5" background="1">
    <dbPr connection="Data Model Connection" command="Model" commandType="1"/>
    <olapPr sendLocale="1" rowDrillCount="1000"/>
    <extLst>
      <ext xmlns:x15="http://schemas.microsoft.com/office/spreadsheetml/2010/11/main" uri="{DE250136-89BD-433C-8126-D09CA5730AF9}">
        <x15:connection id="" model="1"/>
      </ext>
    </extLst>
  </connection>
  <connection id="2" xr16:uid="{00000000-0015-0000-FFFF-FFFF01000000}" name="WorksheetConnection_grafiks dinamika!$R$5:$R$9" type="102" refreshedVersion="6" minRefreshableVersion="5">
    <extLst>
      <ext xmlns:x15="http://schemas.microsoft.com/office/spreadsheetml/2010/11/main" uri="{DE250136-89BD-433C-8126-D09CA5730AF9}">
        <x15:connection id="Range">
          <x15:rangePr sourceName="_xlcn.WorksheetConnection_grafiksdinamikaR5R91"/>
        </x15:connection>
      </ext>
    </extLst>
  </connection>
</connections>
</file>

<file path=xl/sharedStrings.xml><?xml version="1.0" encoding="utf-8"?>
<sst xmlns="http://schemas.openxmlformats.org/spreadsheetml/2006/main" count="473" uniqueCount="264">
  <si>
    <t>I Atbalsts nodokļu jomā</t>
  </si>
  <si>
    <t>II Atbalsts pabalstu jomā</t>
  </si>
  <si>
    <t>III Atbalsts aizdevumu un garantiju jomā</t>
  </si>
  <si>
    <t>IV Atbalsts nozarēm</t>
  </si>
  <si>
    <t>V ES fondu finansējuma atbalsts</t>
  </si>
  <si>
    <t>Pasākumi</t>
  </si>
  <si>
    <t>Izpilde</t>
  </si>
  <si>
    <t>Atbalsta saņēmēji</t>
  </si>
  <si>
    <t>ATBALSTA APJOMS</t>
  </si>
  <si>
    <t>t.sk. Dīkstāves pabalsti</t>
  </si>
  <si>
    <t>t.sk. Pašvaldību aizņēmumu limita palielināšana</t>
  </si>
  <si>
    <t>t.sk. Granti apgrozāmajiem līdzekļiem</t>
  </si>
  <si>
    <t>t.sk. Kultūras nozarei</t>
  </si>
  <si>
    <t>t.sk. Iespēja nemaksāt IIN avansus</t>
  </si>
  <si>
    <t>t.sk. Zemkopības nozarei</t>
  </si>
  <si>
    <t>t.sk. Izglītības un zinātnes nozarei (t.sk. sportam un attālinātajām mācībām)</t>
  </si>
  <si>
    <t>t.sk. Satiksmes nozarei (t.sk. avio nozarei)</t>
  </si>
  <si>
    <t>t.sk. Algu subsīdijas</t>
  </si>
  <si>
    <t>0 komersanti</t>
  </si>
  <si>
    <t>t.sk. Kredītu garantijas, t.sk. piesaistītais līdzfinansējums</t>
  </si>
  <si>
    <t>t.sk. Portfeļgarantijas, t.sk. piesaistītais līdzfinansējums</t>
  </si>
  <si>
    <t>t.sk. Aizdevumi apgrozāmiem līdzekļiem, t.sk. piesaistītais līdzfinansējums</t>
  </si>
  <si>
    <t>t.sk. Atbalsts lielajiem komersantiem aizdevumu un procentu likmju subsīdiju veidā, t.sk. piesaistītais līdzfinansējums</t>
  </si>
  <si>
    <t>t.sk. Atbalsts lielajiem komersantiem garantiju veidā, t.sk. piesaistītais līdzfinansējums</t>
  </si>
  <si>
    <t>t.sk. Nodokļu samaksas termiņa pagarinājumi</t>
  </si>
  <si>
    <t>t.sk. Kapitāla fonds lielajiem komersantiem (ALTUM atbalsts no valsts budžeta finansējuma)</t>
  </si>
  <si>
    <t>% no attiecīgā gada IKP</t>
  </si>
  <si>
    <r>
      <t>t.sk. Veselības nozarei</t>
    </r>
    <r>
      <rPr>
        <vertAlign val="superscript"/>
        <sz val="12"/>
        <color theme="1"/>
        <rFont val="Times New Roman"/>
        <family val="1"/>
        <charset val="186"/>
      </rPr>
      <t xml:space="preserve"> 2</t>
    </r>
  </si>
  <si>
    <r>
      <t xml:space="preserve">1 </t>
    </r>
    <r>
      <rPr>
        <sz val="10"/>
        <color theme="1"/>
        <rFont val="Times New Roman"/>
        <family val="1"/>
        <charset val="186"/>
      </rPr>
      <t>FM novērtējums, ņemot vērā Valsts kases, VID, Altum, VSAA, LIAA, ZM u.c. institūciju iesniegto informāciju.</t>
    </r>
  </si>
  <si>
    <t>Atbilstoši Valsts kases datiem</t>
  </si>
  <si>
    <t>Kohēzijas politikas vadības informācijas sistēmas dati par veiktajiem maksājumiem projektu ieviesējiem</t>
  </si>
  <si>
    <t>16 saņēmēji (34 darījumi)</t>
  </si>
  <si>
    <t>5 atbalsti 5 granta pieteicējiem</t>
  </si>
  <si>
    <t>Atbilstoši Valsts kases datiem par izsniegtajām atļaujām</t>
  </si>
  <si>
    <t>t.sk. Vienreizējs pabalsts (500 EUR) ģimenēm par katru bērnu</t>
  </si>
  <si>
    <t>t.sk. Vienreizējs pabalsts (200 EUR) senioriem un cilvēkiem ar invaliditāti</t>
  </si>
  <si>
    <t>t.sk. Slimības pabalsts 1.-10.diena no valsts budžeta dēļ Covid-19</t>
  </si>
  <si>
    <t>t.sk. Bezdarbnieku palīdzības pabalsts</t>
  </si>
  <si>
    <t>Veikti 30 503 maksājumi</t>
  </si>
  <si>
    <t>Veikti 11 474 maksājumi</t>
  </si>
  <si>
    <t>t.sk. Ātrāka PVN pārmaksas atmaksa</t>
  </si>
  <si>
    <t>Nav plānots 2021.gadā</t>
  </si>
  <si>
    <t>35 saņēmēji (196 darījumi)</t>
  </si>
  <si>
    <t>513 saņēmēji (527 darījumi)</t>
  </si>
  <si>
    <t>1 saņēmējs (1 darījums)</t>
  </si>
  <si>
    <t>2020. g.</t>
  </si>
  <si>
    <t xml:space="preserve">2021. g. </t>
  </si>
  <si>
    <t>Plāns</t>
  </si>
  <si>
    <t>Kopējais atbalsts</t>
  </si>
  <si>
    <t>Atbalsts nozarēm</t>
  </si>
  <si>
    <t>Atbalsts aizdevumu un garantiju jomā</t>
  </si>
  <si>
    <t>Atbalsts pabalstu jomā</t>
  </si>
  <si>
    <t>Atbalsts nodokļu jomā</t>
  </si>
  <si>
    <t>ES fondu finansējuma atbalsts</t>
  </si>
  <si>
    <t>Izpilde (kumulatīvi)</t>
  </si>
  <si>
    <t>Izpilde (pa periodiem)</t>
  </si>
  <si>
    <t>Datums</t>
  </si>
  <si>
    <t>Nodokļu samaksas termiņa pagarinājumi</t>
  </si>
  <si>
    <t>Dīkstāves pabalsti</t>
  </si>
  <si>
    <t>Algu subsīdijas</t>
  </si>
  <si>
    <t>Granti apgrozāmiem līdzekļiem</t>
  </si>
  <si>
    <t>Izdevumi veselības nozarei</t>
  </si>
  <si>
    <t>Row Labels</t>
  </si>
  <si>
    <t>Pasākuma nosaukums</t>
  </si>
  <si>
    <t>Izdevumi kumulatīvi, milj. eiro</t>
  </si>
  <si>
    <t>Izdevumi periodā, milj. eiro</t>
  </si>
  <si>
    <t>Sum of Izdevumi kumulatīvi, milj. eiro</t>
  </si>
  <si>
    <t>Sum of Izdevumi periodā, milj. eiro</t>
  </si>
  <si>
    <t>4 saņēmēji (13 darījumi)</t>
  </si>
  <si>
    <t>Instruments netiks īstenots, līdzekļi pārdalīti</t>
  </si>
  <si>
    <t>t.sk. Aizdevumi ar kapitāla atlaidi investīciju projektiem komersantiem konkurētspējas veicināšanai</t>
  </si>
  <si>
    <t>5 komersanti (ALTUM 48,9% no 32,9 milj. eiro investīcijas)</t>
  </si>
  <si>
    <t>Total support (Plan)</t>
  </si>
  <si>
    <t>Total support (Assessment)</t>
  </si>
  <si>
    <t>Actual performance</t>
  </si>
  <si>
    <t>Impact on Balance (Assessment)</t>
  </si>
  <si>
    <t>Measures</t>
  </si>
  <si>
    <t>TOTAL SUPPORT</t>
  </si>
  <si>
    <t>% of GDP</t>
  </si>
  <si>
    <t>GDP (June, 2021)</t>
  </si>
  <si>
    <t>I Support to the field of taxation</t>
  </si>
  <si>
    <t>II Aid in the field of benefits</t>
  </si>
  <si>
    <t>III Aid in the field of loans and guarantees</t>
  </si>
  <si>
    <t>IV Sectoral support</t>
  </si>
  <si>
    <t>V Support related to EU funds</t>
  </si>
  <si>
    <t>inct. Extension or division of the term for payment of taxes into terms of up to 3 years</t>
  </si>
  <si>
    <t>incl. Possibility not to pay PIT advance payments</t>
  </si>
  <si>
    <t>incl. Faster VAT overpayment refund</t>
  </si>
  <si>
    <t>incl. Downtime support for company employees, patent payers, self-employed</t>
  </si>
  <si>
    <t>incl. Support for wage subsidies for part-time workers</t>
  </si>
  <si>
    <t>incl. Sickness benefit for childcare</t>
  </si>
  <si>
    <t>incl. Unemployment assistance allowance</t>
  </si>
  <si>
    <t>incl. Extended period of parental benefit</t>
  </si>
  <si>
    <t>incl. Additional Downtime allowance for children</t>
  </si>
  <si>
    <t>incl. Payment of sickness benefit from the state budget from the 1st day</t>
  </si>
  <si>
    <t>incl. Allowance for families with children</t>
  </si>
  <si>
    <t>incl. Benefit for pensioners and persons with disabilities</t>
  </si>
  <si>
    <t>incl. Credit guarantees</t>
  </si>
  <si>
    <t>incl. Portfolio guarantees</t>
  </si>
  <si>
    <t>incl. Working capital loans</t>
  </si>
  <si>
    <t>incl. Capital fund for large merchants</t>
  </si>
  <si>
    <t>incl. Loans with a capital discount for investment projects for entrepreneurs to promote competitiveness</t>
  </si>
  <si>
    <t>incl. Increasing the local governments borrowing limit</t>
  </si>
  <si>
    <t>incl. Transport cector (incl. aviation)</t>
  </si>
  <si>
    <t>incl. Grant for current assets</t>
  </si>
  <si>
    <t>incl. Agriculture sector</t>
  </si>
  <si>
    <t>incl. Culture sector</t>
  </si>
  <si>
    <t>incl. Education and science (incl. Sports and distance learning)</t>
  </si>
  <si>
    <t>incl. Short - term loans to farmers</t>
  </si>
  <si>
    <t>incl. Support for the fisheries sector</t>
  </si>
  <si>
    <t>Impact on Budget Balance (Assessment)</t>
  </si>
  <si>
    <t>incl. Redistribution of EU funds</t>
  </si>
  <si>
    <t>incl. High readiness projects submitted by ministries related to overcoming the Covid-19 crisis and economic recovery</t>
  </si>
  <si>
    <r>
      <t>incl. Health sector</t>
    </r>
    <r>
      <rPr>
        <vertAlign val="superscript"/>
        <sz val="12"/>
        <color theme="1"/>
        <rFont val="Times New Roman"/>
        <family val="1"/>
        <charset val="186"/>
      </rPr>
      <t xml:space="preserve"> </t>
    </r>
  </si>
  <si>
    <r>
      <t>Summary of Covid-19 crisis economic support measures and their fiscal impact</t>
    </r>
    <r>
      <rPr>
        <b/>
        <vertAlign val="superscript"/>
        <sz val="14"/>
        <color theme="1"/>
        <rFont val="Times New Roman"/>
        <family val="1"/>
        <charset val="186"/>
      </rPr>
      <t>*</t>
    </r>
    <r>
      <rPr>
        <b/>
        <sz val="14"/>
        <color theme="1"/>
        <rFont val="Times New Roman"/>
        <family val="1"/>
        <charset val="186"/>
      </rPr>
      <t>, million EUR</t>
    </r>
  </si>
  <si>
    <r>
      <t xml:space="preserve">* </t>
    </r>
    <r>
      <rPr>
        <sz val="10"/>
        <color theme="1"/>
        <rFont val="Times New Roman"/>
        <family val="1"/>
        <charset val="186"/>
      </rPr>
      <t>Assessment of the Ministry of Finance according to the Treasury data, information received from the State Revenue Service, ALTUM, MoA</t>
    </r>
  </si>
  <si>
    <t>t.sk. pabalsts personām virs 60 gadiem (20 EUR piecu mēnešu periodā)</t>
  </si>
  <si>
    <t xml:space="preserve">Tai skaitā 165 milj. eiro izmaksāts piemaksām mediķiem </t>
  </si>
  <si>
    <t>Tai skaitā 13,1  milj. eiro piemaksām pedagogiem</t>
  </si>
  <si>
    <t xml:space="preserve">
130 saņēmēji (133 darījumi)</t>
  </si>
  <si>
    <t>Veikti 750 841 maksājumi</t>
  </si>
  <si>
    <t xml:space="preserve">Veikti 375 918 maksājumi </t>
  </si>
  <si>
    <t xml:space="preserve">Veikti  549 770 maksājumi </t>
  </si>
  <si>
    <t>Veikti 148 755  maksājumi. Daļa no spec.b. līdzekļiem</t>
  </si>
  <si>
    <t>Veikti 5 036 maksājumi</t>
  </si>
  <si>
    <r>
      <t xml:space="preserve">2 </t>
    </r>
    <r>
      <rPr>
        <sz val="10"/>
        <color theme="1"/>
        <rFont val="Times New Roman"/>
        <family val="1"/>
        <charset val="186"/>
      </rPr>
      <t>Ieskaitot Aizsardzības ministrijas iepirkumus medic. aizsardzības līdzekļiem.</t>
    </r>
  </si>
  <si>
    <t>14,2 tūkst. termiņa pagarinājumu 3,7 tūkst. nodokļu maksātājiem</t>
  </si>
  <si>
    <t>5,3 tūkst. termiņa pagarinājumu 1,5 tūkst.  nodokļu maksātājiem</t>
  </si>
  <si>
    <t>157,8 tūkst. atbalsti 66,5 tūkst. fiziskajām personām</t>
  </si>
  <si>
    <t>291,6 tūkst. atbalsti 76,3 tūkst. fiziskajām personām</t>
  </si>
  <si>
    <t>Eksporta progr. 260 komersanti, Tūrisma progr. 826 komersanti, VID programma 10,3 tūkst. atbalsti 10,2 tūkst. fiz.pers.</t>
  </si>
  <si>
    <t>113,3 tūkst. atbalsti 49,4 tūkst. fiziskajām personām</t>
  </si>
  <si>
    <t>Tai skaitā 126,5 milj. eiro ceļu būvniecībai</t>
  </si>
  <si>
    <t>41,9 tūkst. atbalsti 11,4 tūkst. granta pieteicējiem</t>
  </si>
  <si>
    <t>t.sk. Augstas gatavības projekti (bez autoceļiem)</t>
  </si>
  <si>
    <r>
      <t>t.sk. ES fondu pārdales</t>
    </r>
    <r>
      <rPr>
        <vertAlign val="superscript"/>
        <sz val="12"/>
        <color theme="1"/>
        <rFont val="Times New Roman"/>
        <family val="1"/>
        <charset val="186"/>
      </rPr>
      <t>3</t>
    </r>
  </si>
  <si>
    <t>Kohēzijas politikas vadības IS dati uz 20.12.2021 par veiktajiem maksājumiem projektu ieviesējiem (11 mēnešos)</t>
  </si>
  <si>
    <t>2022. g.</t>
  </si>
  <si>
    <r>
      <t xml:space="preserve">Valdības apstiprinātā atbalsta apjoms Covid-19 seku mazināšanai </t>
    </r>
    <r>
      <rPr>
        <b/>
        <vertAlign val="superscript"/>
        <sz val="14"/>
        <color theme="1"/>
        <rFont val="Times New Roman"/>
        <family val="1"/>
        <charset val="186"/>
      </rPr>
      <t>1</t>
    </r>
    <r>
      <rPr>
        <b/>
        <sz val="14"/>
        <color theme="1"/>
        <rFont val="Times New Roman"/>
        <family val="1"/>
        <charset val="186"/>
      </rPr>
      <t>, milj. eiro</t>
    </r>
  </si>
  <si>
    <t>16.01.</t>
  </si>
  <si>
    <t>23.01.</t>
  </si>
  <si>
    <t>30.01.</t>
  </si>
  <si>
    <t>06.02.</t>
  </si>
  <si>
    <t>2022.01.16.</t>
  </si>
  <si>
    <t>2022.01.23.</t>
  </si>
  <si>
    <t>2022.01.30.</t>
  </si>
  <si>
    <t>2022.02.06.</t>
  </si>
  <si>
    <t>Pabalsts (20 EUR x 5 mēn) pesonām virs 60 gadu vecuma</t>
  </si>
  <si>
    <t>06.02.2022.</t>
  </si>
  <si>
    <t>17.01.</t>
  </si>
  <si>
    <t>07.02.</t>
  </si>
  <si>
    <t>14.02.</t>
  </si>
  <si>
    <t>21.02.</t>
  </si>
  <si>
    <t>28.02.</t>
  </si>
  <si>
    <t>07.03.</t>
  </si>
  <si>
    <t>14.03.</t>
  </si>
  <si>
    <t>21.03.</t>
  </si>
  <si>
    <t>28.03.</t>
  </si>
  <si>
    <t>01.04.</t>
  </si>
  <si>
    <t>11.04.</t>
  </si>
  <si>
    <t>18.04.</t>
  </si>
  <si>
    <t>25.04.</t>
  </si>
  <si>
    <t>02.05.</t>
  </si>
  <si>
    <t>09.05.</t>
  </si>
  <si>
    <t>16.05.</t>
  </si>
  <si>
    <t>23.05.</t>
  </si>
  <si>
    <t>30.05.</t>
  </si>
  <si>
    <t>06.06.</t>
  </si>
  <si>
    <t>13.06.</t>
  </si>
  <si>
    <t>20.06.</t>
  </si>
  <si>
    <t>30.06.</t>
  </si>
  <si>
    <t>18.07.</t>
  </si>
  <si>
    <t>25.07.</t>
  </si>
  <si>
    <t>01.08.</t>
  </si>
  <si>
    <t>08.08.</t>
  </si>
  <si>
    <t>15.08.</t>
  </si>
  <si>
    <t>22.08.</t>
  </si>
  <si>
    <t>29.08.</t>
  </si>
  <si>
    <t>05.09.</t>
  </si>
  <si>
    <t>12.09.</t>
  </si>
  <si>
    <t>19.09.</t>
  </si>
  <si>
    <t>26.09.</t>
  </si>
  <si>
    <t>30.09.</t>
  </si>
  <si>
    <t>10.10.</t>
  </si>
  <si>
    <t>17.10.</t>
  </si>
  <si>
    <t>24.10.</t>
  </si>
  <si>
    <t>31.10.</t>
  </si>
  <si>
    <t>07.11.</t>
  </si>
  <si>
    <t>14.11.</t>
  </si>
  <si>
    <t>21.11.</t>
  </si>
  <si>
    <t>28.11.</t>
  </si>
  <si>
    <t>05.12.</t>
  </si>
  <si>
    <t>12.12.</t>
  </si>
  <si>
    <t>19.12.</t>
  </si>
  <si>
    <t>26.12.</t>
  </si>
  <si>
    <t>31.12.</t>
  </si>
  <si>
    <t>16.01.2022.</t>
  </si>
  <si>
    <t>23.01.2022.</t>
  </si>
  <si>
    <t>30.01.2022.</t>
  </si>
  <si>
    <t>13.02.2022.</t>
  </si>
  <si>
    <t>2022.02.13.</t>
  </si>
  <si>
    <t>20.02.2022.</t>
  </si>
  <si>
    <t>2022.02.20.</t>
  </si>
  <si>
    <t>27.02.2022.</t>
  </si>
  <si>
    <t>2022.02.27.</t>
  </si>
  <si>
    <t>06.03.2022.</t>
  </si>
  <si>
    <t>2022.03.06.</t>
  </si>
  <si>
    <t>13.03.2022.</t>
  </si>
  <si>
    <t>ES fondu virssaistības</t>
  </si>
  <si>
    <t>Pārējāis atbalsts</t>
  </si>
  <si>
    <t>2022.03.13.</t>
  </si>
  <si>
    <t>Iekšzemes kopprodukts (Marts, 2022)</t>
  </si>
  <si>
    <r>
      <rPr>
        <vertAlign val="superscript"/>
        <sz val="10"/>
        <color theme="1"/>
        <rFont val="Times New Roman"/>
        <family val="1"/>
        <charset val="186"/>
      </rPr>
      <t>3</t>
    </r>
    <r>
      <rPr>
        <sz val="10"/>
        <color theme="1"/>
        <rFont val="Times New Roman"/>
        <family val="1"/>
        <charset val="186"/>
      </rPr>
      <t xml:space="preserve"> Izpildes dati atbilstoši faktiskajiem maksājumiem no KPVIS (Informācijai: atbilstoši MK lēmumiem ES fondi tika pārstrukturēti 2020.gadā 499 milj. eiro apmērā un papildus virssaistības tika uzņemtas 199,4 milj. eiro apmērā). Izpildes dati tiek aktualizēti reizi mēnesī.</t>
    </r>
  </si>
  <si>
    <t>Kopā</t>
  </si>
  <si>
    <t>KOPĀ</t>
  </si>
  <si>
    <t>Izdevumu kāpuma bremzējošs pasākums gala lietotājiem</t>
  </si>
  <si>
    <t>Elektroenerģijas sistēmas pakalpojuma maksas kompensācija pilnā apmērā visiem galalietotājiem no 2021.gada 1.decembra līdz 2022.gada 30.aprīlim</t>
  </si>
  <si>
    <r>
      <t xml:space="preserve">Atbalsta aizsargātajiem lietotājiem paaugstināšana par 10 </t>
    </r>
    <r>
      <rPr>
        <i/>
        <sz val="11"/>
        <color rgb="FF000000"/>
        <rFont val="Times New Roman"/>
        <family val="1"/>
        <charset val="186"/>
      </rPr>
      <t xml:space="preserve">euro </t>
    </r>
    <r>
      <rPr>
        <sz val="11"/>
        <color rgb="FF000000"/>
        <rFont val="Times New Roman"/>
        <family val="1"/>
        <charset val="186"/>
      </rPr>
      <t>laika posmā no 2021.gada 1.novembra līdz 2022.gada 31.decembrim</t>
    </r>
  </si>
  <si>
    <t>Centralizētās siltumapgādes pakalpojuma maksas kompensācija no 2022.gada 1.janvāra līdz 2022.gada 30.aprīlim</t>
  </si>
  <si>
    <t>Dabasgāzes tirdzniecības pakalpojuma maksas kompensācija no 2022.gada 1.janvāra līdz 2022.gada 30.aprīlim</t>
  </si>
  <si>
    <t>Obligātā iepirkuma komponentes maksas  kompensācija par periodu no 2022.gada 1.janvāra līdz 2022.gada 30.aprīlim</t>
  </si>
  <si>
    <t>Sociālo pabalstu izmaksa</t>
  </si>
  <si>
    <t>Iemaksas starptautiskajās organizācijās</t>
  </si>
  <si>
    <t>08.05.2022.</t>
  </si>
  <si>
    <t>Plāns uz 08.05.2022</t>
  </si>
  <si>
    <t>Operatīvā izpilde uz 08.05.2022</t>
  </si>
  <si>
    <t>pēc 44 lēmumiem 29 nodokļu maksātājiem piešķirti 108 termiņa pagarinājumi</t>
  </si>
  <si>
    <t>22 931 atbalsts 12 836 fiziskajām personām</t>
  </si>
  <si>
    <t>6 924 atbalsti 4 194 granta pieteicējiem</t>
  </si>
  <si>
    <t>41 maksājumi</t>
  </si>
  <si>
    <t>326 maksājumi</t>
  </si>
  <si>
    <t>111 568 maksājumi</t>
  </si>
  <si>
    <t>10 darījumi, 10 saņēmēji</t>
  </si>
  <si>
    <t>1 saņēmējs</t>
  </si>
  <si>
    <t>10.05.2022.</t>
  </si>
  <si>
    <t>20.03.2022.</t>
  </si>
  <si>
    <t>27.03.2022.</t>
  </si>
  <si>
    <t>03.04.2022.</t>
  </si>
  <si>
    <t>10.04.2022.</t>
  </si>
  <si>
    <t>17.04.2022.</t>
  </si>
  <si>
    <t>24.04.2022.</t>
  </si>
  <si>
    <t>01.05.2022.</t>
  </si>
  <si>
    <t>Izpilde*</t>
  </si>
  <si>
    <t>*** Finansējums paredzēts arī kā Covid-19 ietekmes mazināšanas atbalsts</t>
  </si>
  <si>
    <t>Valsts budžeta mērķdotācija pašvaldībām mājokļa pabalsta nodrošināšanai - 50 procentu apmērā no faktiskajiem izdevumiem mājokļa pabalstam, kas radušies laikposmā no 2022.gada 1.janvāra līdz 2022.gada 31.decembrim****</t>
  </si>
  <si>
    <t>Obligātā iepirkuma komponentes samazinājums 2022.gadā līdz 7,55 eiro par megavatstundu**</t>
  </si>
  <si>
    <t>Pabalsta izmaksa 20 eiro mēnesī senioriem laikposmā no 2021.gada 1.novembra līdz 2022.gada 31.martam, lai Covid-19 izplatības laikā valstī veicinātu personu vakcinēšanos pret Covid-19 un kompensētu izdevumu pieaugumu saistībā ar energoresursu cenu sadārdzinājumu***</t>
  </si>
  <si>
    <t>Atbalsta izmaksa 20 eiro mēnesī senioriem un personām ar invaliditāti laikposmā no 2022.gada 1.janvāra līdz 2022.gada 30.aprīlim</t>
  </si>
  <si>
    <t>Atbalsta izmaksa 50 eiro mēnesī ģimenēm ar bērniem laikposmā no 2022.gada 1.janvāra līdz 2022.gada 30.aprīlim</t>
  </si>
  <si>
    <t>Atbalsta izmaksa 20 eiro mēnesī Aizsardzības ministrijas izdienas pensijas saņēmējiem, kuri nav sasnieguši vecuma pensijas piešķiršanai nepieciešamo vecumu un kuriem ir noteikta invaliditāte, laikposmā no 2022.gada 1.janvāra līdz 2022.gada 30.aprīlim</t>
  </si>
  <si>
    <t>**** Finansējums 16,7 milj. eiro apmērā 2022.gadā paredzēts arī kā Covid-19 ietekmes mazināšanas atbalsts</t>
  </si>
  <si>
    <t>Apstiprinātais finansējums Ukrainas civiliedzīvotāju atbalstam, milj. eiro</t>
  </si>
  <si>
    <t>Pašvaldībām bēgļu izmitināšanai un ēdināšanai**</t>
  </si>
  <si>
    <t>MK rīkojuma Nr.302 "Par Pasākumu plānu atbalsta sniegšanai Ukrainas civiliedzīvotājiem Latvijas Republikā" indikatīvi nepārdalītā daļa****</t>
  </si>
  <si>
    <t>** 2022. gada 12. marta MK noteikumu Nr. 168 par izmitināšanas un ēdināšanas pakalpojuma nodrošināšanu Ukrainas civiliedzīvotājiem pārdalītais finansējums</t>
  </si>
  <si>
    <t>**** Indikatīvais atlikums no plānā maksimāli paredzētajiem 116,3 milj. eiro</t>
  </si>
  <si>
    <t>1 184 544 maksājumi</t>
  </si>
  <si>
    <t>Apstiprinātais finansējums energoatbalsta pasākumiem, milj. eiro</t>
  </si>
  <si>
    <t>-</t>
  </si>
  <si>
    <t>** Norādītais finansējums ir ietekme uz vispārējās valdības budžeta deficītu. Faktiskās izpildes dati būs zināmi gadam noslēdzoties.</t>
  </si>
  <si>
    <t>* FM novērtējums, ņemot vērā Ekonomikas ministrijas sniegtos operatīvos datus par izmaksām (atbalsta aizsargātajiem lietotājiem izmaksās norādīts finansējums, kas attiecināms uz attiecīgo atbalsta periodu, nevis izriet no Valsts kases pārskatiem par izmaksām), Labklājības ministrijas informāciju.</t>
  </si>
  <si>
    <t>* FM novērtējums, ņemot vērā Valsts kases apkopoto pašvaldību sniegto informāciju par faktiskie sniegto atbalstu februārī-aprīlī, kā arī citus datus</t>
  </si>
  <si>
    <t>*** Ar MK lēmumu piešķirtā summa no programmas Līdzekļi neparedzētiem gadījumiem līdz š.g. 10.maijam</t>
  </si>
  <si>
    <t>Cits ar MK rīkojumu piešķirtais finansējums***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</si>
</sst>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yyyy\.mm\.dd\.;@"/>
    <numFmt numFmtId="166" formatCode="0.0"/>
  </numFmts>
  <fonts count="27" x14ac:knownFonts="1">
    <font>
      <sz val="11"/>
      <color theme="1"/>
      <name val="Calibri"/>
      <family val="2"/>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2"/>
      <color theme="1"/>
      <name val="Times New Roman"/>
      <family val="1"/>
      <charset val="186"/>
    </font>
    <font>
      <b/>
      <sz val="12"/>
      <color theme="1"/>
      <name val="Times New Roman"/>
      <family val="1"/>
      <charset val="186"/>
    </font>
    <font>
      <b/>
      <sz val="14"/>
      <color theme="1"/>
      <name val="Times New Roman"/>
      <family val="1"/>
      <charset val="186"/>
    </font>
    <font>
      <sz val="12"/>
      <name val="Times New Roman"/>
      <family val="1"/>
      <charset val="186"/>
    </font>
    <font>
      <sz val="12"/>
      <color rgb="FFFF0000"/>
      <name val="Times New Roman"/>
      <family val="1"/>
      <charset val="186"/>
    </font>
    <font>
      <b/>
      <vertAlign val="superscript"/>
      <sz val="14"/>
      <color theme="1"/>
      <name val="Times New Roman"/>
      <family val="1"/>
      <charset val="186"/>
    </font>
    <font>
      <vertAlign val="superscript"/>
      <sz val="12"/>
      <color theme="1"/>
      <name val="Times New Roman"/>
      <family val="1"/>
      <charset val="186"/>
    </font>
    <font>
      <vertAlign val="superscript"/>
      <sz val="10"/>
      <color theme="1"/>
      <name val="Times New Roman"/>
      <family val="1"/>
      <charset val="186"/>
    </font>
    <font>
      <sz val="10"/>
      <color theme="1"/>
      <name val="Times New Roman"/>
      <family val="1"/>
      <charset val="186"/>
    </font>
    <font>
      <sz val="11"/>
      <name val="Times New Roman"/>
      <family val="1"/>
      <charset val="186"/>
    </font>
    <font>
      <sz val="8"/>
      <name val="Calibri"/>
      <family val="2"/>
      <scheme val="minor"/>
    </font>
    <font>
      <sz val="11"/>
      <color theme="1"/>
      <name val="Times New Roman"/>
      <family val="1"/>
      <charset val="186"/>
    </font>
    <font>
      <sz val="11"/>
      <color theme="1" tint="0.249977111117893"/>
      <name val="Calibri"/>
      <family val="2"/>
      <scheme val="minor"/>
    </font>
    <font>
      <b/>
      <i/>
      <sz val="12"/>
      <color theme="1"/>
      <name val="Times New Roman"/>
      <family val="1"/>
      <charset val="186"/>
    </font>
    <font>
      <b/>
      <sz val="11"/>
      <color theme="1"/>
      <name val="Times New Roman"/>
      <family val="1"/>
      <charset val="186"/>
    </font>
    <font>
      <sz val="11"/>
      <color rgb="FF000000"/>
      <name val="Times New Roman"/>
      <family val="1"/>
      <charset val="186"/>
    </font>
    <font>
      <i/>
      <sz val="11"/>
      <color rgb="FF000000"/>
      <name val="Times New Roman"/>
      <family val="1"/>
      <charset val="186"/>
    </font>
    <font>
      <b/>
      <sz val="11"/>
      <color rgb="FF000000"/>
      <name val="Times New Roman"/>
      <family val="1"/>
      <charset val="186"/>
    </font>
    <font>
      <i/>
      <sz val="11"/>
      <color theme="1"/>
      <name val="Times New Roman"/>
      <family val="1"/>
      <charset val="186"/>
    </font>
    <font>
      <i/>
      <sz val="8"/>
      <color theme="1"/>
      <name val="Times New Roman"/>
      <family val="1"/>
      <charset val="186"/>
    </font>
    <font>
      <i/>
      <sz val="11"/>
      <name val="Times New Roman"/>
      <family val="1"/>
      <charset val="186"/>
    </font>
    <font>
      <i/>
      <sz val="8"/>
      <name val="Times New Roman"/>
      <family val="1"/>
      <charset val="186"/>
    </font>
  </fonts>
  <fills count="7">
    <fill>
      <patternFill patternType="none"/>
    </fill>
    <fill>
      <patternFill patternType="gray125"/>
    </fill>
    <fill>
      <patternFill patternType="solid">
        <fgColor theme="7" tint="0.39997558519241921"/>
        <bgColor indexed="64"/>
      </patternFill>
    </fill>
    <fill>
      <patternFill patternType="solid">
        <fgColor theme="7" tint="0.59999389629810485"/>
        <bgColor indexed="64"/>
      </patternFill>
    </fill>
    <fill>
      <patternFill patternType="solid">
        <fgColor rgb="FFFF0000"/>
        <bgColor indexed="64"/>
      </patternFill>
    </fill>
    <fill>
      <patternFill patternType="solid">
        <fgColor rgb="FFFFFF00"/>
        <bgColor indexed="64"/>
      </patternFill>
    </fill>
    <fill>
      <patternFill patternType="solid">
        <fgColor theme="7" tint="0.79998168889431442"/>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bottom style="thin">
        <color indexed="64"/>
      </bottom>
      <diagonal/>
    </border>
  </borders>
  <cellStyleXfs count="7">
    <xf numFmtId="0" fontId="0" fillId="0" borderId="0"/>
    <xf numFmtId="0" fontId="4" fillId="0" borderId="0"/>
    <xf numFmtId="0" fontId="3" fillId="0" borderId="0"/>
    <xf numFmtId="0" fontId="2" fillId="0" borderId="0"/>
    <xf numFmtId="0" fontId="2" fillId="0" borderId="0"/>
    <xf numFmtId="0" fontId="1" fillId="0" borderId="0"/>
    <xf numFmtId="0" fontId="1" fillId="0" borderId="0"/>
  </cellStyleXfs>
  <cellXfs count="205">
    <xf numFmtId="0" fontId="0" fillId="0" borderId="0" xfId="0"/>
    <xf numFmtId="0" fontId="0" fillId="0" borderId="0" xfId="0"/>
    <xf numFmtId="0" fontId="7" fillId="0" borderId="0" xfId="0" applyFont="1"/>
    <xf numFmtId="0" fontId="5" fillId="0" borderId="0" xfId="0" applyFont="1"/>
    <xf numFmtId="0" fontId="5" fillId="0" borderId="0" xfId="0" applyFont="1" applyAlignment="1">
      <alignment horizontal="center"/>
    </xf>
    <xf numFmtId="14" fontId="5" fillId="0" borderId="0" xfId="0" applyNumberFormat="1" applyFont="1"/>
    <xf numFmtId="0" fontId="12" fillId="0" borderId="0" xfId="0" applyFont="1"/>
    <xf numFmtId="3" fontId="5" fillId="0" borderId="1" xfId="0" applyNumberFormat="1" applyFont="1" applyFill="1" applyBorder="1" applyAlignment="1">
      <alignment horizontal="center" wrapText="1"/>
    </xf>
    <xf numFmtId="164" fontId="5" fillId="2" borderId="1" xfId="0" applyNumberFormat="1" applyFont="1" applyFill="1" applyBorder="1" applyAlignment="1">
      <alignment horizontal="center" wrapText="1"/>
    </xf>
    <xf numFmtId="3" fontId="5" fillId="2" borderId="4" xfId="0" applyNumberFormat="1" applyFont="1" applyFill="1" applyBorder="1" applyAlignment="1">
      <alignment horizontal="center"/>
    </xf>
    <xf numFmtId="164" fontId="5" fillId="2" borderId="4" xfId="0" applyNumberFormat="1" applyFont="1" applyFill="1" applyBorder="1" applyAlignment="1">
      <alignment horizontal="center" wrapText="1"/>
    </xf>
    <xf numFmtId="3" fontId="5" fillId="0" borderId="4" xfId="0" applyNumberFormat="1" applyFont="1" applyFill="1" applyBorder="1" applyAlignment="1">
      <alignment horizontal="center" wrapText="1"/>
    </xf>
    <xf numFmtId="3" fontId="5" fillId="3" borderId="4" xfId="0" applyNumberFormat="1" applyFont="1" applyFill="1" applyBorder="1" applyAlignment="1">
      <alignment horizontal="center"/>
    </xf>
    <xf numFmtId="3" fontId="5" fillId="0" borderId="4" xfId="0" applyNumberFormat="1" applyFont="1" applyFill="1" applyBorder="1" applyAlignment="1">
      <alignment horizontal="center" vertical="center"/>
    </xf>
    <xf numFmtId="3" fontId="5" fillId="3" borderId="4" xfId="0" applyNumberFormat="1" applyFont="1" applyFill="1" applyBorder="1" applyAlignment="1">
      <alignment horizontal="center" vertical="center"/>
    </xf>
    <xf numFmtId="164" fontId="5" fillId="0" borderId="4" xfId="0" applyNumberFormat="1" applyFont="1" applyFill="1" applyBorder="1" applyAlignment="1">
      <alignment horizontal="center" vertical="center"/>
    </xf>
    <xf numFmtId="3" fontId="5" fillId="0" borderId="6" xfId="0" applyNumberFormat="1" applyFont="1" applyFill="1" applyBorder="1" applyAlignment="1">
      <alignment horizontal="center" vertical="center"/>
    </xf>
    <xf numFmtId="0" fontId="6" fillId="2" borderId="11" xfId="0" applyFont="1" applyFill="1" applyBorder="1"/>
    <xf numFmtId="0" fontId="6" fillId="2" borderId="11" xfId="0" applyFont="1" applyFill="1" applyBorder="1" applyAlignment="1">
      <alignment horizontal="left" vertical="center"/>
    </xf>
    <xf numFmtId="0" fontId="5" fillId="0" borderId="11" xfId="0" applyFont="1" applyFill="1" applyBorder="1" applyAlignment="1">
      <alignment horizontal="left" vertical="center"/>
    </xf>
    <xf numFmtId="0" fontId="6" fillId="3" borderId="11" xfId="0" applyFont="1" applyFill="1" applyBorder="1"/>
    <xf numFmtId="0" fontId="5" fillId="0" borderId="11" xfId="0" applyFont="1" applyFill="1" applyBorder="1" applyAlignment="1">
      <alignment horizontal="left" vertical="center" wrapText="1"/>
    </xf>
    <xf numFmtId="0" fontId="6" fillId="3" borderId="11" xfId="0" applyFont="1" applyFill="1" applyBorder="1" applyAlignment="1">
      <alignment vertical="center"/>
    </xf>
    <xf numFmtId="0" fontId="8" fillId="0" borderId="11" xfId="0" applyFont="1" applyFill="1" applyBorder="1" applyAlignment="1">
      <alignment horizontal="left" vertical="center" wrapText="1"/>
    </xf>
    <xf numFmtId="0" fontId="5" fillId="0" borderId="12" xfId="0" applyFont="1" applyFill="1" applyBorder="1" applyAlignment="1">
      <alignment horizontal="left" vertical="center"/>
    </xf>
    <xf numFmtId="0" fontId="6" fillId="2" borderId="1" xfId="0" applyFont="1" applyFill="1" applyBorder="1" applyAlignment="1">
      <alignment horizontal="center" vertical="center" wrapText="1"/>
    </xf>
    <xf numFmtId="3" fontId="8" fillId="3" borderId="4" xfId="0" applyNumberFormat="1" applyFont="1" applyFill="1" applyBorder="1" applyAlignment="1">
      <alignment horizontal="center" vertical="center"/>
    </xf>
    <xf numFmtId="0" fontId="6" fillId="2" borderId="4" xfId="0" applyFont="1" applyFill="1" applyBorder="1" applyAlignment="1">
      <alignment horizontal="center" vertical="center" wrapText="1"/>
    </xf>
    <xf numFmtId="3" fontId="0" fillId="0" borderId="0" xfId="0" applyNumberFormat="1"/>
    <xf numFmtId="3" fontId="0" fillId="4" borderId="0" xfId="0" applyNumberFormat="1" applyFill="1"/>
    <xf numFmtId="0" fontId="0" fillId="0" borderId="1" xfId="0" applyBorder="1" applyAlignment="1">
      <alignment horizontal="center"/>
    </xf>
    <xf numFmtId="0" fontId="0" fillId="0" borderId="1" xfId="0" applyBorder="1"/>
    <xf numFmtId="1" fontId="0" fillId="0" borderId="1" xfId="0" applyNumberFormat="1" applyBorder="1" applyAlignment="1">
      <alignment horizontal="center"/>
    </xf>
    <xf numFmtId="0" fontId="0" fillId="0" borderId="0" xfId="0" applyBorder="1"/>
    <xf numFmtId="0" fontId="9" fillId="0" borderId="0" xfId="0" applyFont="1" applyAlignment="1">
      <alignment horizontal="center"/>
    </xf>
    <xf numFmtId="165" fontId="0" fillId="0" borderId="1" xfId="0" applyNumberFormat="1" applyBorder="1" applyAlignment="1">
      <alignment horizontal="center"/>
    </xf>
    <xf numFmtId="0" fontId="0" fillId="0" borderId="1" xfId="0" applyBorder="1" applyAlignment="1">
      <alignment horizontal="center" vertical="center" wrapText="1"/>
    </xf>
    <xf numFmtId="0" fontId="0" fillId="0" borderId="0" xfId="0" pivotButton="1"/>
    <xf numFmtId="0" fontId="0" fillId="0" borderId="0" xfId="0" applyAlignment="1">
      <alignment horizontal="left"/>
    </xf>
    <xf numFmtId="0" fontId="0" fillId="0" borderId="1" xfId="0" applyBorder="1" applyAlignment="1">
      <alignment horizontal="center" vertical="center"/>
    </xf>
    <xf numFmtId="0" fontId="0" fillId="0" borderId="1" xfId="0" applyBorder="1" applyAlignment="1">
      <alignment horizontal="center"/>
    </xf>
    <xf numFmtId="3" fontId="5" fillId="0" borderId="1" xfId="0" applyNumberFormat="1" applyFont="1" applyFill="1" applyBorder="1" applyAlignment="1">
      <alignment horizontal="center" vertical="center"/>
    </xf>
    <xf numFmtId="14" fontId="0" fillId="0" borderId="1" xfId="0" applyNumberFormat="1" applyBorder="1" applyAlignment="1">
      <alignment horizontal="center"/>
    </xf>
    <xf numFmtId="3" fontId="5" fillId="0" borderId="15" xfId="0" applyNumberFormat="1" applyFont="1" applyFill="1" applyBorder="1" applyAlignment="1">
      <alignment horizontal="left" vertical="center"/>
    </xf>
    <xf numFmtId="3" fontId="5" fillId="0" borderId="16" xfId="0" applyNumberFormat="1" applyFont="1" applyFill="1" applyBorder="1" applyAlignment="1">
      <alignment horizontal="center" vertical="center"/>
    </xf>
    <xf numFmtId="0" fontId="6" fillId="2" borderId="15" xfId="0" applyFont="1" applyFill="1" applyBorder="1" applyAlignment="1">
      <alignment horizontal="center" vertical="center" wrapText="1"/>
    </xf>
    <xf numFmtId="3" fontId="5" fillId="2" borderId="15" xfId="0" applyNumberFormat="1" applyFont="1" applyFill="1" applyBorder="1" applyAlignment="1">
      <alignment horizontal="center"/>
    </xf>
    <xf numFmtId="164" fontId="5" fillId="2" borderId="15" xfId="0" applyNumberFormat="1" applyFont="1" applyFill="1" applyBorder="1" applyAlignment="1">
      <alignment horizontal="center" wrapText="1"/>
    </xf>
    <xf numFmtId="3" fontId="5" fillId="0" borderId="15" xfId="0" applyNumberFormat="1" applyFont="1" applyFill="1" applyBorder="1" applyAlignment="1">
      <alignment horizontal="center" wrapText="1"/>
    </xf>
    <xf numFmtId="3" fontId="5" fillId="3" borderId="15" xfId="0" applyNumberFormat="1" applyFont="1" applyFill="1" applyBorder="1" applyAlignment="1">
      <alignment horizontal="center"/>
    </xf>
    <xf numFmtId="0" fontId="14" fillId="0" borderId="15" xfId="0" applyFont="1" applyFill="1" applyBorder="1" applyAlignment="1">
      <alignment horizontal="left" vertical="center" wrapText="1"/>
    </xf>
    <xf numFmtId="3" fontId="16" fillId="0" borderId="15" xfId="0" applyNumberFormat="1" applyFont="1" applyFill="1" applyBorder="1" applyAlignment="1">
      <alignment horizontal="left" vertical="center"/>
    </xf>
    <xf numFmtId="3" fontId="16" fillId="3" borderId="15" xfId="0" applyNumberFormat="1" applyFont="1" applyFill="1" applyBorder="1" applyAlignment="1">
      <alignment horizontal="left" vertical="center"/>
    </xf>
    <xf numFmtId="3" fontId="16" fillId="0" borderId="15" xfId="0" applyNumberFormat="1" applyFont="1" applyFill="1" applyBorder="1" applyAlignment="1">
      <alignment horizontal="left" vertical="center" wrapText="1"/>
    </xf>
    <xf numFmtId="3" fontId="5" fillId="3" borderId="1" xfId="0" applyNumberFormat="1" applyFont="1" applyFill="1" applyBorder="1" applyAlignment="1">
      <alignment horizontal="center" vertical="center"/>
    </xf>
    <xf numFmtId="3" fontId="5" fillId="0" borderId="10" xfId="0" applyNumberFormat="1" applyFont="1" applyFill="1" applyBorder="1" applyAlignment="1">
      <alignment horizontal="center" vertical="center"/>
    </xf>
    <xf numFmtId="3" fontId="5" fillId="3" borderId="1" xfId="0" applyNumberFormat="1" applyFont="1" applyFill="1" applyBorder="1" applyAlignment="1">
      <alignment horizontal="center"/>
    </xf>
    <xf numFmtId="0" fontId="9" fillId="0" borderId="0" xfId="0" applyFont="1" applyFill="1"/>
    <xf numFmtId="164" fontId="5" fillId="0" borderId="1" xfId="0" applyNumberFormat="1" applyFont="1" applyFill="1" applyBorder="1" applyAlignment="1">
      <alignment horizontal="center" vertical="center"/>
    </xf>
    <xf numFmtId="3" fontId="16" fillId="0" borderId="5" xfId="0" applyNumberFormat="1" applyFont="1" applyFill="1" applyBorder="1" applyAlignment="1">
      <alignment horizontal="left" vertical="center" wrapText="1"/>
    </xf>
    <xf numFmtId="3" fontId="5" fillId="2" borderId="1" xfId="0" applyNumberFormat="1" applyFont="1" applyFill="1" applyBorder="1" applyAlignment="1">
      <alignment horizontal="center"/>
    </xf>
    <xf numFmtId="164" fontId="5" fillId="3" borderId="1" xfId="0" applyNumberFormat="1" applyFont="1" applyFill="1" applyBorder="1" applyAlignment="1">
      <alignment horizontal="center" vertical="center"/>
    </xf>
    <xf numFmtId="0" fontId="6" fillId="2" borderId="2" xfId="0" applyFont="1" applyFill="1" applyBorder="1" applyAlignment="1">
      <alignment horizontal="center" vertical="center" wrapText="1"/>
    </xf>
    <xf numFmtId="0" fontId="6" fillId="2" borderId="5" xfId="0" applyFont="1" applyFill="1" applyBorder="1" applyAlignment="1">
      <alignment horizontal="center" vertical="center" wrapText="1"/>
    </xf>
    <xf numFmtId="3" fontId="5" fillId="2" borderId="5" xfId="0" applyNumberFormat="1" applyFont="1" applyFill="1" applyBorder="1" applyAlignment="1">
      <alignment horizontal="center"/>
    </xf>
    <xf numFmtId="164" fontId="5" fillId="2" borderId="5" xfId="0" applyNumberFormat="1" applyFont="1" applyFill="1" applyBorder="1" applyAlignment="1">
      <alignment horizontal="center" wrapText="1"/>
    </xf>
    <xf numFmtId="3" fontId="5" fillId="0" borderId="5" xfId="0" applyNumberFormat="1" applyFont="1" applyFill="1" applyBorder="1" applyAlignment="1">
      <alignment horizontal="center" wrapText="1"/>
    </xf>
    <xf numFmtId="3" fontId="5" fillId="3" borderId="5" xfId="0" applyNumberFormat="1" applyFont="1" applyFill="1" applyBorder="1" applyAlignment="1">
      <alignment horizontal="center"/>
    </xf>
    <xf numFmtId="0" fontId="14" fillId="0" borderId="5" xfId="0" applyFont="1" applyFill="1" applyBorder="1" applyAlignment="1">
      <alignment horizontal="left" vertical="center" wrapText="1"/>
    </xf>
    <xf numFmtId="3" fontId="16" fillId="0" borderId="5" xfId="0" applyNumberFormat="1" applyFont="1" applyFill="1" applyBorder="1" applyAlignment="1">
      <alignment horizontal="left" vertical="center"/>
    </xf>
    <xf numFmtId="3" fontId="16" fillId="3" borderId="5" xfId="0" applyNumberFormat="1" applyFont="1" applyFill="1" applyBorder="1" applyAlignment="1">
      <alignment horizontal="left" vertical="center"/>
    </xf>
    <xf numFmtId="3" fontId="5" fillId="0" borderId="5" xfId="0" applyNumberFormat="1" applyFont="1" applyFill="1" applyBorder="1" applyAlignment="1">
      <alignment horizontal="left" vertical="center"/>
    </xf>
    <xf numFmtId="3" fontId="5" fillId="0" borderId="7" xfId="0" applyNumberFormat="1" applyFont="1" applyFill="1" applyBorder="1" applyAlignment="1">
      <alignment horizontal="center" vertical="center"/>
    </xf>
    <xf numFmtId="164" fontId="5" fillId="3" borderId="4" xfId="0" applyNumberFormat="1" applyFont="1" applyFill="1" applyBorder="1" applyAlignment="1">
      <alignment horizontal="center" vertical="center"/>
    </xf>
    <xf numFmtId="0" fontId="5" fillId="0" borderId="0" xfId="0" applyFont="1" applyFill="1" applyBorder="1" applyAlignment="1">
      <alignment horizontal="left" vertical="center"/>
    </xf>
    <xf numFmtId="3" fontId="5" fillId="0" borderId="0" xfId="0" applyNumberFormat="1" applyFont="1" applyFill="1" applyBorder="1" applyAlignment="1">
      <alignment horizontal="center" vertical="center"/>
    </xf>
    <xf numFmtId="0" fontId="16" fillId="0" borderId="0" xfId="0" applyFont="1" applyFill="1" applyBorder="1" applyAlignment="1">
      <alignment horizontal="left" vertical="center" wrapText="1"/>
    </xf>
    <xf numFmtId="3" fontId="5" fillId="2" borderId="2" xfId="0" applyNumberFormat="1" applyFont="1" applyFill="1" applyBorder="1" applyAlignment="1">
      <alignment horizontal="center"/>
    </xf>
    <xf numFmtId="164" fontId="5" fillId="2" borderId="2" xfId="0" applyNumberFormat="1" applyFont="1" applyFill="1" applyBorder="1" applyAlignment="1">
      <alignment horizontal="center" wrapText="1"/>
    </xf>
    <xf numFmtId="3" fontId="5" fillId="0" borderId="2" xfId="0" applyNumberFormat="1" applyFont="1" applyFill="1" applyBorder="1" applyAlignment="1">
      <alignment horizontal="center" wrapText="1"/>
    </xf>
    <xf numFmtId="3" fontId="5" fillId="3" borderId="2" xfId="0" applyNumberFormat="1" applyFont="1" applyFill="1" applyBorder="1" applyAlignment="1">
      <alignment horizontal="center"/>
    </xf>
    <xf numFmtId="3" fontId="5" fillId="0" borderId="2" xfId="0" applyNumberFormat="1" applyFont="1" applyFill="1" applyBorder="1" applyAlignment="1">
      <alignment horizontal="center" vertical="center"/>
    </xf>
    <xf numFmtId="3" fontId="5" fillId="3" borderId="2" xfId="0" applyNumberFormat="1" applyFont="1" applyFill="1" applyBorder="1" applyAlignment="1">
      <alignment horizontal="center" vertical="center"/>
    </xf>
    <xf numFmtId="164" fontId="5" fillId="0" borderId="2" xfId="0" applyNumberFormat="1" applyFont="1" applyFill="1" applyBorder="1" applyAlignment="1">
      <alignment horizontal="center" vertical="center"/>
    </xf>
    <xf numFmtId="3" fontId="8" fillId="3" borderId="2" xfId="0" applyNumberFormat="1" applyFont="1" applyFill="1" applyBorder="1" applyAlignment="1">
      <alignment horizontal="center" vertical="center"/>
    </xf>
    <xf numFmtId="3" fontId="5" fillId="0" borderId="19" xfId="0" applyNumberFormat="1" applyFont="1" applyFill="1" applyBorder="1" applyAlignment="1">
      <alignment horizontal="center" vertical="center"/>
    </xf>
    <xf numFmtId="3" fontId="5" fillId="0" borderId="5" xfId="0" applyNumberFormat="1" applyFont="1" applyFill="1" applyBorder="1" applyAlignment="1">
      <alignment horizontal="center" vertical="center"/>
    </xf>
    <xf numFmtId="164" fontId="5" fillId="3" borderId="5" xfId="0" applyNumberFormat="1" applyFont="1" applyFill="1" applyBorder="1" applyAlignment="1">
      <alignment horizontal="center" vertical="center"/>
    </xf>
    <xf numFmtId="164" fontId="5" fillId="0" borderId="5" xfId="0" applyNumberFormat="1" applyFont="1" applyFill="1" applyBorder="1" applyAlignment="1">
      <alignment horizontal="center" vertical="center"/>
    </xf>
    <xf numFmtId="3" fontId="5" fillId="3" borderId="5" xfId="0" applyNumberFormat="1" applyFont="1" applyFill="1" applyBorder="1" applyAlignment="1">
      <alignment horizontal="center" vertical="center"/>
    </xf>
    <xf numFmtId="3" fontId="8" fillId="3" borderId="5" xfId="0" applyNumberFormat="1" applyFont="1" applyFill="1" applyBorder="1" applyAlignment="1">
      <alignment horizontal="center" vertical="center"/>
    </xf>
    <xf numFmtId="0" fontId="8" fillId="0" borderId="0" xfId="0" applyFont="1" applyAlignment="1">
      <alignment horizontal="center"/>
    </xf>
    <xf numFmtId="3" fontId="0" fillId="0" borderId="0" xfId="0" applyNumberFormat="1" applyFill="1"/>
    <xf numFmtId="166" fontId="0" fillId="0" borderId="1" xfId="0" applyNumberFormat="1" applyBorder="1" applyAlignment="1">
      <alignment horizontal="center"/>
    </xf>
    <xf numFmtId="1" fontId="0" fillId="0" borderId="1" xfId="0" applyNumberFormat="1" applyBorder="1"/>
    <xf numFmtId="0" fontId="0" fillId="0" borderId="0" xfId="0" applyAlignment="1">
      <alignment horizontal="center"/>
    </xf>
    <xf numFmtId="0" fontId="0" fillId="0" borderId="0" xfId="0" applyAlignment="1"/>
    <xf numFmtId="3" fontId="0" fillId="0" borderId="0" xfId="0" applyNumberFormat="1" applyAlignment="1">
      <alignment horizontal="center"/>
    </xf>
    <xf numFmtId="0" fontId="5" fillId="0" borderId="5" xfId="0" applyFont="1" applyBorder="1"/>
    <xf numFmtId="0" fontId="5" fillId="0" borderId="7" xfId="0" applyFont="1" applyBorder="1"/>
    <xf numFmtId="0" fontId="5" fillId="2" borderId="5" xfId="0" applyFont="1" applyFill="1" applyBorder="1"/>
    <xf numFmtId="0" fontId="5" fillId="3" borderId="5" xfId="0" applyFont="1" applyFill="1" applyBorder="1"/>
    <xf numFmtId="3" fontId="5" fillId="0" borderId="16" xfId="0" applyNumberFormat="1" applyFont="1" applyFill="1" applyBorder="1" applyAlignment="1">
      <alignment horizontal="left" vertical="center"/>
    </xf>
    <xf numFmtId="0" fontId="6" fillId="2" borderId="25" xfId="0" applyFont="1" applyFill="1" applyBorder="1" applyAlignment="1">
      <alignment horizontal="center" vertical="center" wrapText="1"/>
    </xf>
    <xf numFmtId="0" fontId="5" fillId="2" borderId="9" xfId="0" applyFont="1" applyFill="1" applyBorder="1"/>
    <xf numFmtId="0" fontId="5" fillId="0" borderId="1" xfId="0" applyFont="1" applyBorder="1" applyAlignment="1">
      <alignment horizontal="center"/>
    </xf>
    <xf numFmtId="0" fontId="5" fillId="0" borderId="0" xfId="0" applyFont="1" applyFill="1" applyAlignment="1">
      <alignment horizontal="center"/>
    </xf>
    <xf numFmtId="0" fontId="5" fillId="0" borderId="0" xfId="0" applyFont="1" applyAlignment="1">
      <alignment horizontal="right"/>
    </xf>
    <xf numFmtId="0" fontId="6" fillId="2" borderId="27" xfId="0" applyFont="1" applyFill="1" applyBorder="1" applyAlignment="1">
      <alignment horizontal="center" vertical="center" wrapText="1"/>
    </xf>
    <xf numFmtId="16" fontId="0" fillId="0" borderId="1" xfId="0" applyNumberFormat="1" applyBorder="1" applyAlignment="1">
      <alignment horizontal="center"/>
    </xf>
    <xf numFmtId="0" fontId="0" fillId="5" borderId="0" xfId="0" applyFill="1"/>
    <xf numFmtId="1" fontId="0" fillId="0" borderId="1" xfId="0" applyNumberFormat="1" applyFont="1" applyBorder="1" applyAlignment="1">
      <alignment horizontal="center"/>
    </xf>
    <xf numFmtId="3" fontId="5" fillId="0" borderId="0" xfId="0" applyNumberFormat="1" applyFont="1" applyAlignment="1">
      <alignment horizontal="center"/>
    </xf>
    <xf numFmtId="0" fontId="5" fillId="0" borderId="5" xfId="0" applyFont="1" applyBorder="1" applyAlignment="1">
      <alignment horizontal="center" vertical="center" wrapText="1"/>
    </xf>
    <xf numFmtId="1" fontId="17" fillId="0" borderId="1" xfId="0" applyNumberFormat="1" applyFont="1" applyBorder="1" applyAlignment="1">
      <alignment horizontal="center"/>
    </xf>
    <xf numFmtId="0" fontId="5" fillId="0" borderId="5" xfId="0" applyFont="1" applyBorder="1" applyAlignment="1">
      <alignment horizontal="center" vertical="center"/>
    </xf>
    <xf numFmtId="0" fontId="0" fillId="0" borderId="0" xfId="0" applyFont="1"/>
    <xf numFmtId="0" fontId="0" fillId="0" borderId="0" xfId="0" applyBorder="1" applyAlignment="1">
      <alignment horizontal="center"/>
    </xf>
    <xf numFmtId="0" fontId="16" fillId="0" borderId="0" xfId="0" applyFont="1" applyAlignment="1"/>
    <xf numFmtId="14" fontId="0" fillId="0" borderId="1" xfId="0" applyNumberFormat="1" applyBorder="1"/>
    <xf numFmtId="0" fontId="9" fillId="0" borderId="0" xfId="0" applyFont="1"/>
    <xf numFmtId="166" fontId="5" fillId="3" borderId="4" xfId="0" applyNumberFormat="1" applyFont="1" applyFill="1" applyBorder="1" applyAlignment="1">
      <alignment horizontal="center" vertical="center"/>
    </xf>
    <xf numFmtId="166" fontId="5" fillId="3" borderId="1" xfId="0" applyNumberFormat="1" applyFont="1" applyFill="1" applyBorder="1" applyAlignment="1">
      <alignment horizontal="center"/>
    </xf>
    <xf numFmtId="3" fontId="5" fillId="0" borderId="11" xfId="0" applyNumberFormat="1" applyFont="1" applyFill="1" applyBorder="1" applyAlignment="1">
      <alignment horizontal="center" wrapText="1"/>
    </xf>
    <xf numFmtId="0" fontId="5" fillId="0" borderId="1" xfId="0" applyFont="1" applyBorder="1" applyAlignment="1">
      <alignment horizontal="center" vertical="center"/>
    </xf>
    <xf numFmtId="166" fontId="5" fillId="0" borderId="1" xfId="0" applyNumberFormat="1" applyFont="1" applyBorder="1" applyAlignment="1">
      <alignment horizontal="center" vertical="center"/>
    </xf>
    <xf numFmtId="3" fontId="5" fillId="2" borderId="3" xfId="0" applyNumberFormat="1" applyFont="1" applyFill="1" applyBorder="1" applyAlignment="1">
      <alignment horizontal="center"/>
    </xf>
    <xf numFmtId="164" fontId="5" fillId="2" borderId="28" xfId="0" applyNumberFormat="1" applyFont="1" applyFill="1" applyBorder="1" applyAlignment="1">
      <alignment horizontal="center"/>
    </xf>
    <xf numFmtId="164" fontId="5" fillId="2" borderId="11" xfId="0" applyNumberFormat="1" applyFont="1" applyFill="1" applyBorder="1" applyAlignment="1">
      <alignment horizontal="center" wrapText="1"/>
    </xf>
    <xf numFmtId="0" fontId="8" fillId="0" borderId="1" xfId="0" applyFont="1" applyBorder="1" applyAlignment="1">
      <alignment horizontal="center" vertical="center"/>
    </xf>
    <xf numFmtId="0" fontId="5" fillId="0" borderId="10" xfId="0" applyFont="1" applyBorder="1" applyAlignment="1">
      <alignment horizontal="center"/>
    </xf>
    <xf numFmtId="0" fontId="19" fillId="2" borderId="30" xfId="0" applyFont="1" applyFill="1" applyBorder="1" applyAlignment="1">
      <alignment horizontal="center"/>
    </xf>
    <xf numFmtId="0" fontId="19" fillId="2" borderId="29" xfId="0" applyFont="1" applyFill="1" applyBorder="1" applyAlignment="1">
      <alignment horizontal="center"/>
    </xf>
    <xf numFmtId="0" fontId="19" fillId="2" borderId="29" xfId="0" applyFont="1" applyFill="1" applyBorder="1" applyAlignment="1">
      <alignment horizontal="left"/>
    </xf>
    <xf numFmtId="164" fontId="19" fillId="2" borderId="30" xfId="0" applyNumberFormat="1" applyFont="1" applyFill="1" applyBorder="1" applyAlignment="1">
      <alignment horizontal="center"/>
    </xf>
    <xf numFmtId="0" fontId="19" fillId="2" borderId="1" xfId="0" applyFont="1" applyFill="1" applyBorder="1" applyAlignment="1">
      <alignment vertical="center" wrapText="1"/>
    </xf>
    <xf numFmtId="164" fontId="19" fillId="2" borderId="30" xfId="0" applyNumberFormat="1" applyFont="1" applyFill="1" applyBorder="1" applyAlignment="1">
      <alignment horizontal="center" vertical="center"/>
    </xf>
    <xf numFmtId="0" fontId="16" fillId="0" borderId="1" xfId="0" applyFont="1" applyBorder="1" applyAlignment="1">
      <alignment vertical="center" wrapText="1"/>
    </xf>
    <xf numFmtId="3" fontId="16" fillId="0" borderId="1" xfId="0" applyNumberFormat="1" applyFont="1" applyBorder="1" applyAlignment="1">
      <alignment horizontal="center" vertical="center"/>
    </xf>
    <xf numFmtId="164" fontId="16" fillId="0" borderId="1" xfId="0" applyNumberFormat="1" applyFont="1" applyBorder="1" applyAlignment="1">
      <alignment horizontal="center" vertical="center"/>
    </xf>
    <xf numFmtId="0" fontId="20" fillId="0" borderId="1" xfId="0" applyFont="1" applyBorder="1" applyAlignment="1">
      <alignment vertical="center" wrapText="1"/>
    </xf>
    <xf numFmtId="0" fontId="22" fillId="2" borderId="1" xfId="0" applyFont="1" applyFill="1" applyBorder="1" applyAlignment="1">
      <alignment vertical="center" wrapText="1"/>
    </xf>
    <xf numFmtId="164" fontId="19" fillId="2" borderId="1" xfId="0" applyNumberFormat="1" applyFont="1" applyFill="1" applyBorder="1" applyAlignment="1">
      <alignment horizontal="center" vertical="center"/>
    </xf>
    <xf numFmtId="0" fontId="16" fillId="0" borderId="1" xfId="0" applyFont="1" applyBorder="1" applyAlignment="1">
      <alignment horizontal="left" vertical="center" wrapText="1"/>
    </xf>
    <xf numFmtId="0" fontId="16" fillId="0" borderId="0" xfId="0" applyFont="1"/>
    <xf numFmtId="0" fontId="16" fillId="0" borderId="1" xfId="0" applyFont="1" applyBorder="1"/>
    <xf numFmtId="0" fontId="19" fillId="2" borderId="1" xfId="0" applyFont="1" applyFill="1" applyBorder="1" applyAlignment="1">
      <alignment horizontal="left"/>
    </xf>
    <xf numFmtId="0" fontId="6" fillId="2" borderId="24" xfId="0" applyFont="1" applyFill="1" applyBorder="1" applyAlignment="1">
      <alignment horizontal="center" vertical="center" wrapText="1"/>
    </xf>
    <xf numFmtId="0" fontId="18" fillId="0" borderId="0" xfId="0" applyFont="1" applyAlignment="1">
      <alignment vertical="center"/>
    </xf>
    <xf numFmtId="0" fontId="6" fillId="2" borderId="31" xfId="0" applyFont="1" applyFill="1" applyBorder="1" applyAlignment="1">
      <alignment horizontal="center" vertical="center" wrapText="1"/>
    </xf>
    <xf numFmtId="3" fontId="5" fillId="2" borderId="23" xfId="0" applyNumberFormat="1" applyFont="1" applyFill="1" applyBorder="1" applyAlignment="1">
      <alignment horizontal="center"/>
    </xf>
    <xf numFmtId="0" fontId="6" fillId="2" borderId="24" xfId="0" applyFont="1" applyFill="1" applyBorder="1" applyAlignment="1">
      <alignment horizontal="center" vertical="center"/>
    </xf>
    <xf numFmtId="166" fontId="8" fillId="3" borderId="1" xfId="0" applyNumberFormat="1" applyFont="1" applyFill="1" applyBorder="1" applyAlignment="1">
      <alignment horizontal="center"/>
    </xf>
    <xf numFmtId="166" fontId="8" fillId="0" borderId="1" xfId="0" applyNumberFormat="1" applyFont="1" applyBorder="1" applyAlignment="1">
      <alignment horizontal="center" vertical="center"/>
    </xf>
    <xf numFmtId="1" fontId="8" fillId="0" borderId="1" xfId="0" applyNumberFormat="1" applyFont="1" applyBorder="1" applyAlignment="1">
      <alignment horizontal="center" vertical="center"/>
    </xf>
    <xf numFmtId="0" fontId="8" fillId="0" borderId="5" xfId="0" applyFont="1" applyBorder="1" applyAlignment="1">
      <alignment horizontal="center" vertical="center"/>
    </xf>
    <xf numFmtId="166" fontId="8" fillId="0" borderId="1" xfId="0" applyNumberFormat="1" applyFont="1" applyFill="1" applyBorder="1" applyAlignment="1">
      <alignment horizontal="center" vertical="center"/>
    </xf>
    <xf numFmtId="3" fontId="0" fillId="0" borderId="1" xfId="0" applyNumberFormat="1" applyBorder="1" applyAlignment="1">
      <alignment horizontal="center"/>
    </xf>
    <xf numFmtId="0" fontId="19" fillId="6" borderId="30" xfId="0" applyFont="1" applyFill="1" applyBorder="1" applyAlignment="1">
      <alignment horizontal="center"/>
    </xf>
    <xf numFmtId="164" fontId="19" fillId="6" borderId="30" xfId="0" applyNumberFormat="1" applyFont="1" applyFill="1" applyBorder="1" applyAlignment="1">
      <alignment horizontal="center"/>
    </xf>
    <xf numFmtId="164" fontId="19" fillId="6" borderId="30" xfId="0" applyNumberFormat="1" applyFont="1" applyFill="1" applyBorder="1" applyAlignment="1">
      <alignment horizontal="center" vertical="center"/>
    </xf>
    <xf numFmtId="3" fontId="16" fillId="6" borderId="1" xfId="0" applyNumberFormat="1" applyFont="1" applyFill="1" applyBorder="1" applyAlignment="1">
      <alignment horizontal="center" vertical="center"/>
    </xf>
    <xf numFmtId="164" fontId="16" fillId="6" borderId="1" xfId="0" applyNumberFormat="1" applyFont="1" applyFill="1" applyBorder="1" applyAlignment="1">
      <alignment horizontal="center" vertical="center"/>
    </xf>
    <xf numFmtId="164" fontId="19" fillId="6" borderId="1" xfId="0" applyNumberFormat="1" applyFont="1" applyFill="1" applyBorder="1" applyAlignment="1">
      <alignment horizontal="center" vertical="center"/>
    </xf>
    <xf numFmtId="164" fontId="23" fillId="6" borderId="1" xfId="0" applyNumberFormat="1" applyFont="1" applyFill="1" applyBorder="1" applyAlignment="1">
      <alignment horizontal="center" vertical="center"/>
    </xf>
    <xf numFmtId="0" fontId="24" fillId="0" borderId="0" xfId="0" applyFont="1" applyAlignment="1">
      <alignment horizontal="left"/>
    </xf>
    <xf numFmtId="0" fontId="16" fillId="0" borderId="1" xfId="0" applyFont="1" applyBorder="1" applyAlignment="1">
      <alignment horizontal="left" wrapText="1"/>
    </xf>
    <xf numFmtId="166" fontId="16" fillId="0" borderId="1" xfId="0" applyNumberFormat="1" applyFont="1" applyBorder="1" applyAlignment="1">
      <alignment horizontal="center" vertical="center"/>
    </xf>
    <xf numFmtId="0" fontId="19" fillId="2" borderId="28" xfId="0" applyFont="1" applyFill="1" applyBorder="1" applyAlignment="1">
      <alignment horizontal="center"/>
    </xf>
    <xf numFmtId="166" fontId="16" fillId="2" borderId="28" xfId="0" applyNumberFormat="1" applyFont="1" applyFill="1" applyBorder="1" applyAlignment="1">
      <alignment horizontal="center"/>
    </xf>
    <xf numFmtId="0" fontId="5" fillId="0" borderId="5" xfId="0" applyFont="1" applyBorder="1" applyAlignment="1">
      <alignment horizontal="center" wrapText="1"/>
    </xf>
    <xf numFmtId="164" fontId="14" fillId="6" borderId="1" xfId="0" applyNumberFormat="1" applyFont="1" applyFill="1" applyBorder="1" applyAlignment="1">
      <alignment horizontal="center" vertical="center"/>
    </xf>
    <xf numFmtId="4" fontId="16" fillId="0" borderId="1" xfId="0" applyNumberFormat="1" applyFont="1" applyBorder="1" applyAlignment="1">
      <alignment horizontal="center" vertical="center"/>
    </xf>
    <xf numFmtId="0" fontId="26" fillId="0" borderId="0" xfId="0" applyFont="1" applyAlignment="1">
      <alignment horizontal="left"/>
    </xf>
    <xf numFmtId="4" fontId="16" fillId="6" borderId="1" xfId="0" applyNumberFormat="1" applyFont="1" applyFill="1" applyBorder="1" applyAlignment="1">
      <alignment horizontal="center" vertical="center"/>
    </xf>
    <xf numFmtId="0" fontId="13" fillId="0" borderId="0" xfId="0" applyFont="1" applyFill="1" applyBorder="1" applyAlignment="1">
      <alignment horizontal="left" vertical="center" wrapText="1"/>
    </xf>
    <xf numFmtId="0" fontId="12" fillId="0" borderId="0" xfId="0" applyFont="1" applyBorder="1" applyAlignment="1">
      <alignment vertical="top" wrapText="1"/>
    </xf>
    <xf numFmtId="0" fontId="0" fillId="0" borderId="0" xfId="0" applyBorder="1" applyAlignment="1">
      <alignment vertical="top" wrapText="1"/>
    </xf>
    <xf numFmtId="0" fontId="6" fillId="2" borderId="3" xfId="0" applyFont="1" applyFill="1" applyBorder="1" applyAlignment="1">
      <alignment horizontal="center" vertical="center"/>
    </xf>
    <xf numFmtId="0" fontId="6" fillId="2" borderId="11" xfId="0" applyFont="1" applyFill="1" applyBorder="1" applyAlignment="1">
      <alignment horizontal="center" vertical="center"/>
    </xf>
    <xf numFmtId="0" fontId="6" fillId="2" borderId="20" xfId="0" applyFont="1" applyFill="1" applyBorder="1" applyAlignment="1">
      <alignment horizontal="center"/>
    </xf>
    <xf numFmtId="0" fontId="6" fillId="2" borderId="21" xfId="0" applyFont="1" applyFill="1" applyBorder="1" applyAlignment="1">
      <alignment horizontal="center"/>
    </xf>
    <xf numFmtId="0" fontId="6" fillId="2" borderId="22" xfId="0" applyFont="1" applyFill="1" applyBorder="1" applyAlignment="1">
      <alignment horizontal="center"/>
    </xf>
    <xf numFmtId="0" fontId="6" fillId="2" borderId="25" xfId="0" applyFont="1" applyFill="1" applyBorder="1" applyAlignment="1">
      <alignment horizontal="center"/>
    </xf>
    <xf numFmtId="0" fontId="6" fillId="2" borderId="26" xfId="0" applyFont="1" applyFill="1" applyBorder="1" applyAlignment="1">
      <alignment horizontal="center"/>
    </xf>
    <xf numFmtId="0" fontId="6" fillId="2" borderId="27" xfId="0" applyFont="1" applyFill="1" applyBorder="1" applyAlignment="1">
      <alignment horizontal="center"/>
    </xf>
    <xf numFmtId="0" fontId="19" fillId="2" borderId="29" xfId="0" applyFont="1" applyFill="1" applyBorder="1" applyAlignment="1">
      <alignment horizontal="center" vertical="center"/>
    </xf>
    <xf numFmtId="0" fontId="19" fillId="2" borderId="28" xfId="0" applyFont="1" applyFill="1" applyBorder="1" applyAlignment="1">
      <alignment horizontal="center" vertical="center"/>
    </xf>
    <xf numFmtId="0" fontId="23" fillId="0" borderId="0" xfId="0" applyFont="1" applyAlignment="1">
      <alignment horizontal="left" vertical="center" wrapText="1"/>
    </xf>
    <xf numFmtId="0" fontId="19" fillId="2" borderId="15" xfId="0" applyFont="1" applyFill="1" applyBorder="1" applyAlignment="1">
      <alignment horizontal="center"/>
    </xf>
    <xf numFmtId="0" fontId="19" fillId="2" borderId="2" xfId="0" applyFont="1" applyFill="1" applyBorder="1" applyAlignment="1">
      <alignment horizontal="center"/>
    </xf>
    <xf numFmtId="0" fontId="25" fillId="0" borderId="0" xfId="0" applyFont="1" applyFill="1" applyBorder="1" applyAlignment="1">
      <alignment horizontal="left" vertical="center" wrapText="1"/>
    </xf>
    <xf numFmtId="0" fontId="24" fillId="0" borderId="0" xfId="0" applyFont="1" applyAlignment="1">
      <alignment horizontal="left"/>
    </xf>
    <xf numFmtId="0" fontId="19" fillId="2" borderId="1" xfId="0" applyFont="1" applyFill="1" applyBorder="1" applyAlignment="1">
      <alignment horizontal="center"/>
    </xf>
    <xf numFmtId="0" fontId="26" fillId="0" borderId="0" xfId="0" applyFont="1" applyAlignment="1">
      <alignment horizontal="left"/>
    </xf>
    <xf numFmtId="0" fontId="6" fillId="2" borderId="17" xfId="0" applyFont="1" applyFill="1" applyBorder="1" applyAlignment="1">
      <alignment horizontal="center"/>
    </xf>
    <xf numFmtId="0" fontId="6" fillId="2" borderId="3" xfId="0" applyFont="1" applyFill="1" applyBorder="1" applyAlignment="1">
      <alignment horizontal="center"/>
    </xf>
    <xf numFmtId="0" fontId="6" fillId="2" borderId="18" xfId="0" applyFont="1" applyFill="1" applyBorder="1" applyAlignment="1">
      <alignment horizontal="center"/>
    </xf>
    <xf numFmtId="0" fontId="6" fillId="2" borderId="13" xfId="0" applyFont="1" applyFill="1" applyBorder="1" applyAlignment="1">
      <alignment horizontal="center"/>
    </xf>
    <xf numFmtId="0" fontId="6" fillId="2" borderId="9" xfId="0" applyFont="1" applyFill="1" applyBorder="1" applyAlignment="1">
      <alignment horizontal="center"/>
    </xf>
    <xf numFmtId="0" fontId="6" fillId="2" borderId="8" xfId="0" applyFont="1" applyFill="1" applyBorder="1" applyAlignment="1">
      <alignment horizontal="center"/>
    </xf>
    <xf numFmtId="0" fontId="0" fillId="0" borderId="9" xfId="0" applyFont="1" applyBorder="1" applyAlignment="1"/>
    <xf numFmtId="0" fontId="0" fillId="0" borderId="14" xfId="0" applyBorder="1" applyAlignment="1">
      <alignment horizontal="center"/>
    </xf>
    <xf numFmtId="0" fontId="0" fillId="0" borderId="0" xfId="0" applyBorder="1" applyAlignment="1">
      <alignment horizontal="center"/>
    </xf>
    <xf numFmtId="0" fontId="0" fillId="0" borderId="0" xfId="0" applyAlignment="1">
      <alignment horizontal="center"/>
    </xf>
  </cellXfs>
  <cellStyles count="7">
    <cellStyle name="Normal" xfId="0" builtinId="0"/>
    <cellStyle name="Normal 2" xfId="1" xr:uid="{00000000-0005-0000-0000-000001000000}"/>
    <cellStyle name="Normal 2 2" xfId="2" xr:uid="{00000000-0005-0000-0000-000002000000}"/>
    <cellStyle name="Normal 2 2 2" xfId="4" xr:uid="{00000000-0005-0000-0000-000003000000}"/>
    <cellStyle name="Normal 2 2 3" xfId="6" xr:uid="{00000000-0005-0000-0000-000004000000}"/>
    <cellStyle name="Normal 2 3" xfId="3" xr:uid="{00000000-0005-0000-0000-000005000000}"/>
    <cellStyle name="Normal 2 4" xfId="5"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onnections" Target="connections.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powerPivotData" Target="model/item.data"/><Relationship Id="rId10"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r>
              <a:rPr lang="lv-LV" sz="1200" b="1"/>
              <a:t>Valdības apstiprinātā atbalsta apjoms Covid-19 seku mazināšanai 2020-2022, milj. eiro</a:t>
            </a:r>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lv-LV"/>
        </a:p>
      </c:txPr>
    </c:title>
    <c:autoTitleDeleted val="0"/>
    <c:plotArea>
      <c:layout/>
      <c:barChart>
        <c:barDir val="col"/>
        <c:grouping val="stacked"/>
        <c:varyColors val="0"/>
        <c:ser>
          <c:idx val="3"/>
          <c:order val="0"/>
          <c:tx>
            <c:strRef>
              <c:f>Graph!$A$6</c:f>
              <c:strCache>
                <c:ptCount val="1"/>
                <c:pt idx="0">
                  <c:v>Atbalsts nozarēm</c:v>
                </c:pt>
              </c:strCache>
            </c:strRef>
          </c:tx>
          <c:spPr>
            <a:solidFill>
              <a:schemeClr val="bg1">
                <a:lumMod val="50000"/>
              </a:schemeClr>
            </a:solidFill>
            <a:ln>
              <a:noFill/>
            </a:ln>
            <a:effectLst/>
          </c:spPr>
          <c:invertIfNegative val="0"/>
          <c:cat>
            <c:numRef>
              <c:f>Graph!$B$2:$D$2</c:f>
              <c:numCache>
                <c:formatCode>General</c:formatCode>
                <c:ptCount val="3"/>
                <c:pt idx="0">
                  <c:v>2020</c:v>
                </c:pt>
                <c:pt idx="1">
                  <c:v>2021</c:v>
                </c:pt>
                <c:pt idx="2">
                  <c:v>2022</c:v>
                </c:pt>
              </c:numCache>
            </c:numRef>
          </c:cat>
          <c:val>
            <c:numRef>
              <c:f>Graph!$B$6:$D$6</c:f>
              <c:numCache>
                <c:formatCode>0</c:formatCode>
                <c:ptCount val="3"/>
                <c:pt idx="0">
                  <c:v>631.79394600000012</c:v>
                </c:pt>
                <c:pt idx="1">
                  <c:v>1475.73654141</c:v>
                </c:pt>
                <c:pt idx="2">
                  <c:v>686.32050994999997</c:v>
                </c:pt>
              </c:numCache>
            </c:numRef>
          </c:val>
          <c:extLst>
            <c:ext xmlns:c16="http://schemas.microsoft.com/office/drawing/2014/chart" uri="{C3380CC4-5D6E-409C-BE32-E72D297353CC}">
              <c16:uniqueId val="{00000004-73E8-4F56-90AC-E447B22CBDDA}"/>
            </c:ext>
          </c:extLst>
        </c:ser>
        <c:ser>
          <c:idx val="2"/>
          <c:order val="1"/>
          <c:tx>
            <c:strRef>
              <c:f>Graph!$A$5</c:f>
              <c:strCache>
                <c:ptCount val="1"/>
                <c:pt idx="0">
                  <c:v>Atbalsts aizdevumu un garantiju jomā</c:v>
                </c:pt>
              </c:strCache>
            </c:strRef>
          </c:tx>
          <c:spPr>
            <a:solidFill>
              <a:schemeClr val="tx2">
                <a:lumMod val="60000"/>
                <a:lumOff val="40000"/>
              </a:schemeClr>
            </a:solidFill>
            <a:ln>
              <a:noFill/>
            </a:ln>
            <a:effectLst/>
          </c:spPr>
          <c:invertIfNegative val="0"/>
          <c:cat>
            <c:numRef>
              <c:f>Graph!$B$2:$D$2</c:f>
              <c:numCache>
                <c:formatCode>General</c:formatCode>
                <c:ptCount val="3"/>
                <c:pt idx="0">
                  <c:v>2020</c:v>
                </c:pt>
                <c:pt idx="1">
                  <c:v>2021</c:v>
                </c:pt>
                <c:pt idx="2">
                  <c:v>2022</c:v>
                </c:pt>
              </c:numCache>
            </c:numRef>
          </c:cat>
          <c:val>
            <c:numRef>
              <c:f>Graph!$B$5:$D$5</c:f>
              <c:numCache>
                <c:formatCode>0</c:formatCode>
                <c:ptCount val="3"/>
                <c:pt idx="0">
                  <c:v>239.96399569000002</c:v>
                </c:pt>
                <c:pt idx="1">
                  <c:v>130.71562347</c:v>
                </c:pt>
                <c:pt idx="2">
                  <c:v>91.187529690000005</c:v>
                </c:pt>
              </c:numCache>
            </c:numRef>
          </c:val>
          <c:extLst>
            <c:ext xmlns:c16="http://schemas.microsoft.com/office/drawing/2014/chart" uri="{C3380CC4-5D6E-409C-BE32-E72D297353CC}">
              <c16:uniqueId val="{00000003-73E8-4F56-90AC-E447B22CBDDA}"/>
            </c:ext>
          </c:extLst>
        </c:ser>
        <c:ser>
          <c:idx val="1"/>
          <c:order val="2"/>
          <c:tx>
            <c:strRef>
              <c:f>Graph!$A$4</c:f>
              <c:strCache>
                <c:ptCount val="1"/>
                <c:pt idx="0">
                  <c:v>Atbalsts pabalstu jomā</c:v>
                </c:pt>
              </c:strCache>
            </c:strRef>
          </c:tx>
          <c:spPr>
            <a:solidFill>
              <a:schemeClr val="accent2">
                <a:lumMod val="60000"/>
                <a:lumOff val="40000"/>
              </a:schemeClr>
            </a:solidFill>
            <a:ln>
              <a:noFill/>
            </a:ln>
            <a:effectLst/>
          </c:spPr>
          <c:invertIfNegative val="0"/>
          <c:cat>
            <c:numRef>
              <c:f>Graph!$B$2:$D$2</c:f>
              <c:numCache>
                <c:formatCode>General</c:formatCode>
                <c:ptCount val="3"/>
                <c:pt idx="0">
                  <c:v>2020</c:v>
                </c:pt>
                <c:pt idx="1">
                  <c:v>2021</c:v>
                </c:pt>
                <c:pt idx="2">
                  <c:v>2022</c:v>
                </c:pt>
              </c:numCache>
            </c:numRef>
          </c:cat>
          <c:val>
            <c:numRef>
              <c:f>Graph!$B$4:$D$4</c:f>
              <c:numCache>
                <c:formatCode>0</c:formatCode>
                <c:ptCount val="3"/>
                <c:pt idx="0">
                  <c:v>129.58778200000003</c:v>
                </c:pt>
                <c:pt idx="1">
                  <c:v>533.45613600000001</c:v>
                </c:pt>
                <c:pt idx="2">
                  <c:v>109.631541</c:v>
                </c:pt>
              </c:numCache>
            </c:numRef>
          </c:val>
          <c:extLst>
            <c:ext xmlns:c16="http://schemas.microsoft.com/office/drawing/2014/chart" uri="{C3380CC4-5D6E-409C-BE32-E72D297353CC}">
              <c16:uniqueId val="{00000002-73E8-4F56-90AC-E447B22CBDDA}"/>
            </c:ext>
          </c:extLst>
        </c:ser>
        <c:ser>
          <c:idx val="0"/>
          <c:order val="3"/>
          <c:tx>
            <c:strRef>
              <c:f>Graph!$A$3</c:f>
              <c:strCache>
                <c:ptCount val="1"/>
                <c:pt idx="0">
                  <c:v>Atbalsts nodokļu jomā</c:v>
                </c:pt>
              </c:strCache>
            </c:strRef>
          </c:tx>
          <c:spPr>
            <a:solidFill>
              <a:schemeClr val="accent4">
                <a:lumMod val="75000"/>
              </a:schemeClr>
            </a:solidFill>
            <a:ln>
              <a:noFill/>
            </a:ln>
            <a:effectLst/>
          </c:spPr>
          <c:invertIfNegative val="0"/>
          <c:cat>
            <c:numRef>
              <c:f>Graph!$B$2:$D$2</c:f>
              <c:numCache>
                <c:formatCode>General</c:formatCode>
                <c:ptCount val="3"/>
                <c:pt idx="0">
                  <c:v>2020</c:v>
                </c:pt>
                <c:pt idx="1">
                  <c:v>2021</c:v>
                </c:pt>
                <c:pt idx="2">
                  <c:v>2022</c:v>
                </c:pt>
              </c:numCache>
            </c:numRef>
          </c:cat>
          <c:val>
            <c:numRef>
              <c:f>Graph!$B$3:$D$3</c:f>
              <c:numCache>
                <c:formatCode>0</c:formatCode>
                <c:ptCount val="3"/>
                <c:pt idx="0">
                  <c:v>250.99299999999999</c:v>
                </c:pt>
                <c:pt idx="1">
                  <c:v>62.55</c:v>
                </c:pt>
                <c:pt idx="2">
                  <c:v>35.5</c:v>
                </c:pt>
              </c:numCache>
            </c:numRef>
          </c:val>
          <c:extLst>
            <c:ext xmlns:c16="http://schemas.microsoft.com/office/drawing/2014/chart" uri="{C3380CC4-5D6E-409C-BE32-E72D297353CC}">
              <c16:uniqueId val="{00000000-73E8-4F56-90AC-E447B22CBDDA}"/>
            </c:ext>
          </c:extLst>
        </c:ser>
        <c:ser>
          <c:idx val="4"/>
          <c:order val="4"/>
          <c:tx>
            <c:strRef>
              <c:f>Graph!$A$7</c:f>
              <c:strCache>
                <c:ptCount val="1"/>
                <c:pt idx="0">
                  <c:v>ES fondu finansējuma atbalsts</c:v>
                </c:pt>
              </c:strCache>
            </c:strRef>
          </c:tx>
          <c:spPr>
            <a:solidFill>
              <a:schemeClr val="accent2">
                <a:lumMod val="75000"/>
              </a:schemeClr>
            </a:solidFill>
            <a:ln>
              <a:noFill/>
            </a:ln>
            <a:effectLst/>
          </c:spPr>
          <c:invertIfNegative val="0"/>
          <c:cat>
            <c:numRef>
              <c:f>Graph!$B$2:$D$2</c:f>
              <c:numCache>
                <c:formatCode>General</c:formatCode>
                <c:ptCount val="3"/>
                <c:pt idx="0">
                  <c:v>2020</c:v>
                </c:pt>
                <c:pt idx="1">
                  <c:v>2021</c:v>
                </c:pt>
                <c:pt idx="2">
                  <c:v>2022</c:v>
                </c:pt>
              </c:numCache>
            </c:numRef>
          </c:cat>
          <c:val>
            <c:numRef>
              <c:f>Graph!$B$7:$D$7</c:f>
              <c:numCache>
                <c:formatCode>0</c:formatCode>
                <c:ptCount val="3"/>
                <c:pt idx="0">
                  <c:v>27.257638</c:v>
                </c:pt>
                <c:pt idx="1">
                  <c:v>59.749262999999999</c:v>
                </c:pt>
                <c:pt idx="2">
                  <c:v>203.86052000000001</c:v>
                </c:pt>
              </c:numCache>
            </c:numRef>
          </c:val>
          <c:extLst>
            <c:ext xmlns:c16="http://schemas.microsoft.com/office/drawing/2014/chart" uri="{C3380CC4-5D6E-409C-BE32-E72D297353CC}">
              <c16:uniqueId val="{00000005-73E8-4F56-90AC-E447B22CBDDA}"/>
            </c:ext>
          </c:extLst>
        </c:ser>
        <c:dLbls>
          <c:showLegendKey val="0"/>
          <c:showVal val="0"/>
          <c:showCatName val="0"/>
          <c:showSerName val="0"/>
          <c:showPercent val="0"/>
          <c:showBubbleSize val="0"/>
        </c:dLbls>
        <c:gapWidth val="150"/>
        <c:overlap val="100"/>
        <c:axId val="1327597776"/>
        <c:axId val="1327622736"/>
      </c:barChart>
      <c:catAx>
        <c:axId val="13275977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lv-LV"/>
          </a:p>
        </c:txPr>
        <c:crossAx val="1327622736"/>
        <c:crosses val="autoZero"/>
        <c:auto val="1"/>
        <c:lblAlgn val="ctr"/>
        <c:lblOffset val="100"/>
        <c:noMultiLvlLbl val="0"/>
      </c:catAx>
      <c:valAx>
        <c:axId val="132762273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lv-LV"/>
          </a:p>
        </c:txPr>
        <c:crossAx val="132759777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lv-LV"/>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latin typeface="Times New Roman" panose="02020603050405020304" pitchFamily="18" charset="0"/>
          <a:cs typeface="Times New Roman" panose="02020603050405020304" pitchFamily="18" charset="0"/>
        </a:defRPr>
      </a:pPr>
      <a:endParaRPr lang="lv-LV"/>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400" b="0" i="0" u="none" strike="noStrike" kern="1200" spc="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r>
              <a:rPr lang="lv-LV" sz="2400" b="1" i="0" baseline="0">
                <a:effectLst/>
              </a:rPr>
              <a:t>2021. un 2022. gadā izlietotais atbalsts dinamikā </a:t>
            </a:r>
            <a:endParaRPr lang="lv-LV" sz="2400">
              <a:effectLst/>
            </a:endParaRPr>
          </a:p>
        </c:rich>
      </c:tx>
      <c:layout>
        <c:manualLayout>
          <c:xMode val="edge"/>
          <c:yMode val="edge"/>
          <c:x val="0.32580429012361262"/>
          <c:y val="5.3901687929235394E-2"/>
        </c:manualLayout>
      </c:layout>
      <c:overlay val="0"/>
      <c:spPr>
        <a:noFill/>
        <a:ln>
          <a:noFill/>
        </a:ln>
        <a:effectLst/>
      </c:spPr>
      <c:txPr>
        <a:bodyPr rot="0" spcFirstLastPara="1" vertOverflow="ellipsis" vert="horz" wrap="square" anchor="ctr" anchorCtr="1"/>
        <a:lstStyle/>
        <a:p>
          <a:pPr>
            <a:defRPr sz="2400" b="0" i="0" u="none" strike="noStrike" kern="1200" spc="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lv-LV"/>
        </a:p>
      </c:txPr>
    </c:title>
    <c:autoTitleDeleted val="0"/>
    <c:plotArea>
      <c:layout>
        <c:manualLayout>
          <c:layoutTarget val="inner"/>
          <c:xMode val="edge"/>
          <c:yMode val="edge"/>
          <c:x val="7.9024488488803224E-2"/>
          <c:y val="2.9461265067889864E-2"/>
          <c:w val="0.88853966538887219"/>
          <c:h val="0.81377575710576611"/>
        </c:manualLayout>
      </c:layout>
      <c:areaChart>
        <c:grouping val="stacked"/>
        <c:varyColors val="0"/>
        <c:ser>
          <c:idx val="0"/>
          <c:order val="0"/>
          <c:tx>
            <c:strRef>
              <c:f>'grafiks dinamika'!$A$5</c:f>
              <c:strCache>
                <c:ptCount val="1"/>
                <c:pt idx="0">
                  <c:v>Atbalsts nodokļu jomā</c:v>
                </c:pt>
              </c:strCache>
            </c:strRef>
          </c:tx>
          <c:spPr>
            <a:solidFill>
              <a:schemeClr val="accent1"/>
            </a:solidFill>
            <a:ln w="25400">
              <a:noFill/>
            </a:ln>
            <a:effectLst/>
          </c:spPr>
          <c:cat>
            <c:strRef>
              <c:f>'grafiks dinamika'!$B$4:$BM$4</c:f>
              <c:strCache>
                <c:ptCount val="64"/>
                <c:pt idx="0">
                  <c:v>17.01.</c:v>
                </c:pt>
                <c:pt idx="1">
                  <c:v>07.02.</c:v>
                </c:pt>
                <c:pt idx="2">
                  <c:v>14.02.</c:v>
                </c:pt>
                <c:pt idx="3">
                  <c:v>21.02.</c:v>
                </c:pt>
                <c:pt idx="4">
                  <c:v>28.02.</c:v>
                </c:pt>
                <c:pt idx="5">
                  <c:v>07.03.</c:v>
                </c:pt>
                <c:pt idx="6">
                  <c:v>14.03.</c:v>
                </c:pt>
                <c:pt idx="7">
                  <c:v>21.03.</c:v>
                </c:pt>
                <c:pt idx="8">
                  <c:v>28.03.</c:v>
                </c:pt>
                <c:pt idx="9">
                  <c:v>01.04.</c:v>
                </c:pt>
                <c:pt idx="10">
                  <c:v>11.04.</c:v>
                </c:pt>
                <c:pt idx="11">
                  <c:v>18.04.</c:v>
                </c:pt>
                <c:pt idx="12">
                  <c:v>25.04.</c:v>
                </c:pt>
                <c:pt idx="13">
                  <c:v>02.05.</c:v>
                </c:pt>
                <c:pt idx="14">
                  <c:v>09.05.</c:v>
                </c:pt>
                <c:pt idx="15">
                  <c:v>16.05.</c:v>
                </c:pt>
                <c:pt idx="16">
                  <c:v>23.05.</c:v>
                </c:pt>
                <c:pt idx="17">
                  <c:v>30.05.</c:v>
                </c:pt>
                <c:pt idx="18">
                  <c:v>06.06.</c:v>
                </c:pt>
                <c:pt idx="19">
                  <c:v>13.06.</c:v>
                </c:pt>
                <c:pt idx="20">
                  <c:v>20.06.</c:v>
                </c:pt>
                <c:pt idx="21">
                  <c:v>30.06.</c:v>
                </c:pt>
                <c:pt idx="22">
                  <c:v>18.07.</c:v>
                </c:pt>
                <c:pt idx="23">
                  <c:v>25.07.</c:v>
                </c:pt>
                <c:pt idx="24">
                  <c:v>01.08.</c:v>
                </c:pt>
                <c:pt idx="25">
                  <c:v>08.08.</c:v>
                </c:pt>
                <c:pt idx="26">
                  <c:v>15.08.</c:v>
                </c:pt>
                <c:pt idx="27">
                  <c:v>22.08.</c:v>
                </c:pt>
                <c:pt idx="28">
                  <c:v>29.08.</c:v>
                </c:pt>
                <c:pt idx="29">
                  <c:v>05.09.</c:v>
                </c:pt>
                <c:pt idx="30">
                  <c:v>12.09.</c:v>
                </c:pt>
                <c:pt idx="31">
                  <c:v>19.09.</c:v>
                </c:pt>
                <c:pt idx="32">
                  <c:v>26.09.</c:v>
                </c:pt>
                <c:pt idx="33">
                  <c:v>30.09.</c:v>
                </c:pt>
                <c:pt idx="34">
                  <c:v>10.10.</c:v>
                </c:pt>
                <c:pt idx="35">
                  <c:v>17.10.</c:v>
                </c:pt>
                <c:pt idx="36">
                  <c:v>24.10.</c:v>
                </c:pt>
                <c:pt idx="37">
                  <c:v>31.10.</c:v>
                </c:pt>
                <c:pt idx="38">
                  <c:v>07.11.</c:v>
                </c:pt>
                <c:pt idx="39">
                  <c:v>14.11.</c:v>
                </c:pt>
                <c:pt idx="40">
                  <c:v>21.11.</c:v>
                </c:pt>
                <c:pt idx="41">
                  <c:v>28.11.</c:v>
                </c:pt>
                <c:pt idx="42">
                  <c:v>05.12.</c:v>
                </c:pt>
                <c:pt idx="43">
                  <c:v>12.12.</c:v>
                </c:pt>
                <c:pt idx="44">
                  <c:v>19.12.</c:v>
                </c:pt>
                <c:pt idx="45">
                  <c:v>26.12.</c:v>
                </c:pt>
                <c:pt idx="46">
                  <c:v>31.12.</c:v>
                </c:pt>
                <c:pt idx="47">
                  <c:v>16.01.2022.</c:v>
                </c:pt>
                <c:pt idx="48">
                  <c:v>23.01.2022.</c:v>
                </c:pt>
                <c:pt idx="49">
                  <c:v>30.01.2022.</c:v>
                </c:pt>
                <c:pt idx="50">
                  <c:v>06.02.2022.</c:v>
                </c:pt>
                <c:pt idx="51">
                  <c:v>13.02.2022.</c:v>
                </c:pt>
                <c:pt idx="52">
                  <c:v>20.02.2022.</c:v>
                </c:pt>
                <c:pt idx="53">
                  <c:v>27.02.2022.</c:v>
                </c:pt>
                <c:pt idx="54">
                  <c:v>06.03.2022.</c:v>
                </c:pt>
                <c:pt idx="55">
                  <c:v>13.03.2022.</c:v>
                </c:pt>
                <c:pt idx="56">
                  <c:v>20.03.2022.</c:v>
                </c:pt>
                <c:pt idx="57">
                  <c:v>27.03.2022.</c:v>
                </c:pt>
                <c:pt idx="58">
                  <c:v>03.04.2022.</c:v>
                </c:pt>
                <c:pt idx="59">
                  <c:v>10.04.2022.</c:v>
                </c:pt>
                <c:pt idx="60">
                  <c:v>17.04.2022.</c:v>
                </c:pt>
                <c:pt idx="61">
                  <c:v>24.04.2022.</c:v>
                </c:pt>
                <c:pt idx="62">
                  <c:v>01.05.2022.</c:v>
                </c:pt>
                <c:pt idx="63">
                  <c:v>08.05.2022.</c:v>
                </c:pt>
              </c:strCache>
            </c:strRef>
          </c:cat>
          <c:val>
            <c:numRef>
              <c:f>'grafiks dinamika'!$B$5:$BM$5</c:f>
              <c:numCache>
                <c:formatCode>0</c:formatCode>
                <c:ptCount val="64"/>
                <c:pt idx="0">
                  <c:v>3.6</c:v>
                </c:pt>
                <c:pt idx="1">
                  <c:v>20.57</c:v>
                </c:pt>
                <c:pt idx="2">
                  <c:v>20.45</c:v>
                </c:pt>
                <c:pt idx="3">
                  <c:v>24.1</c:v>
                </c:pt>
                <c:pt idx="4">
                  <c:v>27.57</c:v>
                </c:pt>
                <c:pt idx="5">
                  <c:v>29.78</c:v>
                </c:pt>
                <c:pt idx="6">
                  <c:v>31</c:v>
                </c:pt>
                <c:pt idx="7">
                  <c:v>34.17</c:v>
                </c:pt>
                <c:pt idx="8">
                  <c:v>38.96</c:v>
                </c:pt>
                <c:pt idx="9">
                  <c:v>40.700000000000003</c:v>
                </c:pt>
                <c:pt idx="10">
                  <c:v>42.43</c:v>
                </c:pt>
                <c:pt idx="11">
                  <c:v>43.11</c:v>
                </c:pt>
                <c:pt idx="12">
                  <c:v>46.81</c:v>
                </c:pt>
                <c:pt idx="13">
                  <c:v>50.3</c:v>
                </c:pt>
                <c:pt idx="14">
                  <c:v>51</c:v>
                </c:pt>
                <c:pt idx="15">
                  <c:v>51.9</c:v>
                </c:pt>
                <c:pt idx="16">
                  <c:v>53.87</c:v>
                </c:pt>
                <c:pt idx="17">
                  <c:v>57.36</c:v>
                </c:pt>
                <c:pt idx="18">
                  <c:v>57.66</c:v>
                </c:pt>
                <c:pt idx="19">
                  <c:v>58.25</c:v>
                </c:pt>
                <c:pt idx="20">
                  <c:v>58.57</c:v>
                </c:pt>
                <c:pt idx="21">
                  <c:v>58.57</c:v>
                </c:pt>
                <c:pt idx="22">
                  <c:v>60.5</c:v>
                </c:pt>
                <c:pt idx="23">
                  <c:v>59</c:v>
                </c:pt>
                <c:pt idx="24">
                  <c:v>59.9</c:v>
                </c:pt>
                <c:pt idx="25">
                  <c:v>59.9</c:v>
                </c:pt>
                <c:pt idx="26">
                  <c:v>60.6</c:v>
                </c:pt>
                <c:pt idx="27">
                  <c:v>62.4</c:v>
                </c:pt>
                <c:pt idx="28">
                  <c:v>62.4</c:v>
                </c:pt>
                <c:pt idx="29">
                  <c:v>62.4</c:v>
                </c:pt>
                <c:pt idx="30">
                  <c:v>62.4</c:v>
                </c:pt>
                <c:pt idx="31">
                  <c:v>62.4</c:v>
                </c:pt>
                <c:pt idx="32">
                  <c:v>62.4</c:v>
                </c:pt>
                <c:pt idx="33">
                  <c:v>62.4</c:v>
                </c:pt>
                <c:pt idx="34">
                  <c:v>62.4</c:v>
                </c:pt>
                <c:pt idx="35">
                  <c:v>62.4</c:v>
                </c:pt>
                <c:pt idx="36">
                  <c:v>62.4</c:v>
                </c:pt>
                <c:pt idx="37">
                  <c:v>62.4</c:v>
                </c:pt>
                <c:pt idx="38">
                  <c:v>62.4</c:v>
                </c:pt>
                <c:pt idx="39">
                  <c:v>62.4</c:v>
                </c:pt>
                <c:pt idx="40">
                  <c:v>62.4</c:v>
                </c:pt>
                <c:pt idx="41">
                  <c:v>62.41</c:v>
                </c:pt>
                <c:pt idx="42">
                  <c:v>62.41</c:v>
                </c:pt>
                <c:pt idx="43">
                  <c:v>62.41</c:v>
                </c:pt>
                <c:pt idx="44">
                  <c:v>62.43</c:v>
                </c:pt>
                <c:pt idx="45">
                  <c:v>62.43</c:v>
                </c:pt>
                <c:pt idx="46">
                  <c:v>62.55</c:v>
                </c:pt>
                <c:pt idx="47">
                  <c:v>0.4</c:v>
                </c:pt>
                <c:pt idx="48">
                  <c:v>0.4</c:v>
                </c:pt>
                <c:pt idx="49">
                  <c:v>0.63</c:v>
                </c:pt>
                <c:pt idx="50">
                  <c:v>0.69</c:v>
                </c:pt>
                <c:pt idx="51">
                  <c:v>0.75</c:v>
                </c:pt>
                <c:pt idx="52">
                  <c:v>0.75</c:v>
                </c:pt>
                <c:pt idx="53">
                  <c:v>0.75</c:v>
                </c:pt>
                <c:pt idx="54">
                  <c:v>0.75</c:v>
                </c:pt>
                <c:pt idx="55">
                  <c:v>0.75</c:v>
                </c:pt>
                <c:pt idx="56" formatCode="#,##0">
                  <c:v>1.06</c:v>
                </c:pt>
                <c:pt idx="57" formatCode="#,##0">
                  <c:v>1.06</c:v>
                </c:pt>
                <c:pt idx="58" formatCode="#,##0">
                  <c:v>1.06</c:v>
                </c:pt>
                <c:pt idx="59" formatCode="#,##0">
                  <c:v>1.26</c:v>
                </c:pt>
                <c:pt idx="60" formatCode="#,##0">
                  <c:v>1.26</c:v>
                </c:pt>
                <c:pt idx="61" formatCode="#,##0">
                  <c:v>1.26</c:v>
                </c:pt>
                <c:pt idx="62" formatCode="#,##0">
                  <c:v>1.26</c:v>
                </c:pt>
                <c:pt idx="63" formatCode="#,##0">
                  <c:v>1.26</c:v>
                </c:pt>
              </c:numCache>
            </c:numRef>
          </c:val>
          <c:extLst>
            <c:ext xmlns:c16="http://schemas.microsoft.com/office/drawing/2014/chart" uri="{C3380CC4-5D6E-409C-BE32-E72D297353CC}">
              <c16:uniqueId val="{00000000-D635-421C-AA0E-AB7E9463325E}"/>
            </c:ext>
          </c:extLst>
        </c:ser>
        <c:ser>
          <c:idx val="1"/>
          <c:order val="1"/>
          <c:tx>
            <c:strRef>
              <c:f>'grafiks dinamika'!$A$6</c:f>
              <c:strCache>
                <c:ptCount val="1"/>
                <c:pt idx="0">
                  <c:v>Atbalsts pabalstu jomā</c:v>
                </c:pt>
              </c:strCache>
            </c:strRef>
          </c:tx>
          <c:spPr>
            <a:solidFill>
              <a:schemeClr val="accent2"/>
            </a:solidFill>
            <a:ln w="25400">
              <a:noFill/>
            </a:ln>
            <a:effectLst/>
          </c:spPr>
          <c:cat>
            <c:strRef>
              <c:f>'grafiks dinamika'!$B$4:$BM$4</c:f>
              <c:strCache>
                <c:ptCount val="64"/>
                <c:pt idx="0">
                  <c:v>17.01.</c:v>
                </c:pt>
                <c:pt idx="1">
                  <c:v>07.02.</c:v>
                </c:pt>
                <c:pt idx="2">
                  <c:v>14.02.</c:v>
                </c:pt>
                <c:pt idx="3">
                  <c:v>21.02.</c:v>
                </c:pt>
                <c:pt idx="4">
                  <c:v>28.02.</c:v>
                </c:pt>
                <c:pt idx="5">
                  <c:v>07.03.</c:v>
                </c:pt>
                <c:pt idx="6">
                  <c:v>14.03.</c:v>
                </c:pt>
                <c:pt idx="7">
                  <c:v>21.03.</c:v>
                </c:pt>
                <c:pt idx="8">
                  <c:v>28.03.</c:v>
                </c:pt>
                <c:pt idx="9">
                  <c:v>01.04.</c:v>
                </c:pt>
                <c:pt idx="10">
                  <c:v>11.04.</c:v>
                </c:pt>
                <c:pt idx="11">
                  <c:v>18.04.</c:v>
                </c:pt>
                <c:pt idx="12">
                  <c:v>25.04.</c:v>
                </c:pt>
                <c:pt idx="13">
                  <c:v>02.05.</c:v>
                </c:pt>
                <c:pt idx="14">
                  <c:v>09.05.</c:v>
                </c:pt>
                <c:pt idx="15">
                  <c:v>16.05.</c:v>
                </c:pt>
                <c:pt idx="16">
                  <c:v>23.05.</c:v>
                </c:pt>
                <c:pt idx="17">
                  <c:v>30.05.</c:v>
                </c:pt>
                <c:pt idx="18">
                  <c:v>06.06.</c:v>
                </c:pt>
                <c:pt idx="19">
                  <c:v>13.06.</c:v>
                </c:pt>
                <c:pt idx="20">
                  <c:v>20.06.</c:v>
                </c:pt>
                <c:pt idx="21">
                  <c:v>30.06.</c:v>
                </c:pt>
                <c:pt idx="22">
                  <c:v>18.07.</c:v>
                </c:pt>
                <c:pt idx="23">
                  <c:v>25.07.</c:v>
                </c:pt>
                <c:pt idx="24">
                  <c:v>01.08.</c:v>
                </c:pt>
                <c:pt idx="25">
                  <c:v>08.08.</c:v>
                </c:pt>
                <c:pt idx="26">
                  <c:v>15.08.</c:v>
                </c:pt>
                <c:pt idx="27">
                  <c:v>22.08.</c:v>
                </c:pt>
                <c:pt idx="28">
                  <c:v>29.08.</c:v>
                </c:pt>
                <c:pt idx="29">
                  <c:v>05.09.</c:v>
                </c:pt>
                <c:pt idx="30">
                  <c:v>12.09.</c:v>
                </c:pt>
                <c:pt idx="31">
                  <c:v>19.09.</c:v>
                </c:pt>
                <c:pt idx="32">
                  <c:v>26.09.</c:v>
                </c:pt>
                <c:pt idx="33">
                  <c:v>30.09.</c:v>
                </c:pt>
                <c:pt idx="34">
                  <c:v>10.10.</c:v>
                </c:pt>
                <c:pt idx="35">
                  <c:v>17.10.</c:v>
                </c:pt>
                <c:pt idx="36">
                  <c:v>24.10.</c:v>
                </c:pt>
                <c:pt idx="37">
                  <c:v>31.10.</c:v>
                </c:pt>
                <c:pt idx="38">
                  <c:v>07.11.</c:v>
                </c:pt>
                <c:pt idx="39">
                  <c:v>14.11.</c:v>
                </c:pt>
                <c:pt idx="40">
                  <c:v>21.11.</c:v>
                </c:pt>
                <c:pt idx="41">
                  <c:v>28.11.</c:v>
                </c:pt>
                <c:pt idx="42">
                  <c:v>05.12.</c:v>
                </c:pt>
                <c:pt idx="43">
                  <c:v>12.12.</c:v>
                </c:pt>
                <c:pt idx="44">
                  <c:v>19.12.</c:v>
                </c:pt>
                <c:pt idx="45">
                  <c:v>26.12.</c:v>
                </c:pt>
                <c:pt idx="46">
                  <c:v>31.12.</c:v>
                </c:pt>
                <c:pt idx="47">
                  <c:v>16.01.2022.</c:v>
                </c:pt>
                <c:pt idx="48">
                  <c:v>23.01.2022.</c:v>
                </c:pt>
                <c:pt idx="49">
                  <c:v>30.01.2022.</c:v>
                </c:pt>
                <c:pt idx="50">
                  <c:v>06.02.2022.</c:v>
                </c:pt>
                <c:pt idx="51">
                  <c:v>13.02.2022.</c:v>
                </c:pt>
                <c:pt idx="52">
                  <c:v>20.02.2022.</c:v>
                </c:pt>
                <c:pt idx="53">
                  <c:v>27.02.2022.</c:v>
                </c:pt>
                <c:pt idx="54">
                  <c:v>06.03.2022.</c:v>
                </c:pt>
                <c:pt idx="55">
                  <c:v>13.03.2022.</c:v>
                </c:pt>
                <c:pt idx="56">
                  <c:v>20.03.2022.</c:v>
                </c:pt>
                <c:pt idx="57">
                  <c:v>27.03.2022.</c:v>
                </c:pt>
                <c:pt idx="58">
                  <c:v>03.04.2022.</c:v>
                </c:pt>
                <c:pt idx="59">
                  <c:v>10.04.2022.</c:v>
                </c:pt>
                <c:pt idx="60">
                  <c:v>17.04.2022.</c:v>
                </c:pt>
                <c:pt idx="61">
                  <c:v>24.04.2022.</c:v>
                </c:pt>
                <c:pt idx="62">
                  <c:v>01.05.2022.</c:v>
                </c:pt>
                <c:pt idx="63">
                  <c:v>08.05.2022.</c:v>
                </c:pt>
              </c:strCache>
            </c:strRef>
          </c:cat>
          <c:val>
            <c:numRef>
              <c:f>'grafiks dinamika'!$B$6:$BM$6</c:f>
              <c:numCache>
                <c:formatCode>0</c:formatCode>
                <c:ptCount val="64"/>
                <c:pt idx="0">
                  <c:v>9.8949479999999994</c:v>
                </c:pt>
                <c:pt idx="1">
                  <c:v>24.067866999999996</c:v>
                </c:pt>
                <c:pt idx="2">
                  <c:v>32.274964000000004</c:v>
                </c:pt>
                <c:pt idx="3">
                  <c:v>44.565393</c:v>
                </c:pt>
                <c:pt idx="4">
                  <c:v>60.480890000000002</c:v>
                </c:pt>
                <c:pt idx="5">
                  <c:v>68.501813999999996</c:v>
                </c:pt>
                <c:pt idx="6">
                  <c:v>85.042389000000014</c:v>
                </c:pt>
                <c:pt idx="7">
                  <c:v>224.12702300000001</c:v>
                </c:pt>
                <c:pt idx="8">
                  <c:v>292.64163200000002</c:v>
                </c:pt>
                <c:pt idx="9">
                  <c:v>314.459158</c:v>
                </c:pt>
                <c:pt idx="10">
                  <c:v>364.60645000000005</c:v>
                </c:pt>
                <c:pt idx="11">
                  <c:v>407.70064000000002</c:v>
                </c:pt>
                <c:pt idx="12">
                  <c:v>434.90636699999999</c:v>
                </c:pt>
                <c:pt idx="13">
                  <c:v>446.57268499999998</c:v>
                </c:pt>
                <c:pt idx="14">
                  <c:v>449.88000499999998</c:v>
                </c:pt>
                <c:pt idx="15">
                  <c:v>461.77043900000001</c:v>
                </c:pt>
                <c:pt idx="16">
                  <c:v>465.32086199999998</c:v>
                </c:pt>
                <c:pt idx="17">
                  <c:v>468.73254900000006</c:v>
                </c:pt>
                <c:pt idx="18">
                  <c:v>473.04244599999993</c:v>
                </c:pt>
                <c:pt idx="19">
                  <c:v>480.982147</c:v>
                </c:pt>
                <c:pt idx="20">
                  <c:v>486.507183</c:v>
                </c:pt>
                <c:pt idx="21">
                  <c:v>492</c:v>
                </c:pt>
                <c:pt idx="22">
                  <c:v>501</c:v>
                </c:pt>
                <c:pt idx="23">
                  <c:v>503</c:v>
                </c:pt>
                <c:pt idx="24">
                  <c:v>505</c:v>
                </c:pt>
                <c:pt idx="25">
                  <c:v>505</c:v>
                </c:pt>
                <c:pt idx="26">
                  <c:v>506</c:v>
                </c:pt>
                <c:pt idx="27">
                  <c:v>506.2</c:v>
                </c:pt>
                <c:pt idx="28">
                  <c:v>506.2</c:v>
                </c:pt>
                <c:pt idx="29">
                  <c:v>506.3</c:v>
                </c:pt>
                <c:pt idx="30">
                  <c:v>506.3</c:v>
                </c:pt>
                <c:pt idx="31">
                  <c:v>506.4</c:v>
                </c:pt>
                <c:pt idx="32">
                  <c:v>506.4</c:v>
                </c:pt>
                <c:pt idx="33">
                  <c:v>506.4</c:v>
                </c:pt>
                <c:pt idx="34">
                  <c:v>506.4</c:v>
                </c:pt>
                <c:pt idx="35">
                  <c:v>506.4</c:v>
                </c:pt>
                <c:pt idx="36">
                  <c:v>506.5</c:v>
                </c:pt>
                <c:pt idx="37">
                  <c:v>506.5</c:v>
                </c:pt>
                <c:pt idx="38">
                  <c:v>506.5</c:v>
                </c:pt>
                <c:pt idx="39">
                  <c:v>506.5</c:v>
                </c:pt>
                <c:pt idx="40">
                  <c:v>506.5</c:v>
                </c:pt>
                <c:pt idx="41">
                  <c:v>506.530689</c:v>
                </c:pt>
                <c:pt idx="42">
                  <c:v>506.530689</c:v>
                </c:pt>
                <c:pt idx="43">
                  <c:v>516.42596400000002</c:v>
                </c:pt>
                <c:pt idx="44">
                  <c:v>518.47443799999996</c:v>
                </c:pt>
                <c:pt idx="45">
                  <c:v>524.69049400000006</c:v>
                </c:pt>
                <c:pt idx="46">
                  <c:v>533.45613600000001</c:v>
                </c:pt>
                <c:pt idx="47">
                  <c:v>9.3000000000000007</c:v>
                </c:pt>
                <c:pt idx="48">
                  <c:v>12.069068</c:v>
                </c:pt>
                <c:pt idx="49">
                  <c:v>12.650748</c:v>
                </c:pt>
                <c:pt idx="50">
                  <c:v>14.633687999999999</c:v>
                </c:pt>
                <c:pt idx="51">
                  <c:v>17.102948000000001</c:v>
                </c:pt>
                <c:pt idx="52">
                  <c:v>20.958128000000002</c:v>
                </c:pt>
                <c:pt idx="53">
                  <c:v>25.776468000000001</c:v>
                </c:pt>
                <c:pt idx="54">
                  <c:v>28.428165</c:v>
                </c:pt>
                <c:pt idx="55">
                  <c:v>40.118450000000003</c:v>
                </c:pt>
                <c:pt idx="56" formatCode="#,##0">
                  <c:v>44.47383</c:v>
                </c:pt>
                <c:pt idx="57" formatCode="#,##0">
                  <c:v>44.663829999999997</c:v>
                </c:pt>
                <c:pt idx="58" formatCode="#,##0">
                  <c:v>44.727129999999995</c:v>
                </c:pt>
                <c:pt idx="59" formatCode="#,##0">
                  <c:v>44.770008000000004</c:v>
                </c:pt>
                <c:pt idx="60" formatCode="#,##0">
                  <c:v>66.881512000000015</c:v>
                </c:pt>
                <c:pt idx="61" formatCode="#,##0">
                  <c:v>68.175169230000009</c:v>
                </c:pt>
                <c:pt idx="62" formatCode="#,##0">
                  <c:v>69.558001000000004</c:v>
                </c:pt>
                <c:pt idx="63" formatCode="#,##0">
                  <c:v>69.558600999999996</c:v>
                </c:pt>
              </c:numCache>
            </c:numRef>
          </c:val>
          <c:extLst>
            <c:ext xmlns:c16="http://schemas.microsoft.com/office/drawing/2014/chart" uri="{C3380CC4-5D6E-409C-BE32-E72D297353CC}">
              <c16:uniqueId val="{00000001-D635-421C-AA0E-AB7E9463325E}"/>
            </c:ext>
          </c:extLst>
        </c:ser>
        <c:ser>
          <c:idx val="2"/>
          <c:order val="2"/>
          <c:tx>
            <c:strRef>
              <c:f>'grafiks dinamika'!$A$7</c:f>
              <c:strCache>
                <c:ptCount val="1"/>
                <c:pt idx="0">
                  <c:v>Atbalsts aizdevumu un garantiju jomā</c:v>
                </c:pt>
              </c:strCache>
            </c:strRef>
          </c:tx>
          <c:spPr>
            <a:solidFill>
              <a:schemeClr val="accent3"/>
            </a:solidFill>
            <a:ln w="25400">
              <a:noFill/>
            </a:ln>
            <a:effectLst/>
          </c:spPr>
          <c:cat>
            <c:strRef>
              <c:f>'grafiks dinamika'!$B$4:$BM$4</c:f>
              <c:strCache>
                <c:ptCount val="64"/>
                <c:pt idx="0">
                  <c:v>17.01.</c:v>
                </c:pt>
                <c:pt idx="1">
                  <c:v>07.02.</c:v>
                </c:pt>
                <c:pt idx="2">
                  <c:v>14.02.</c:v>
                </c:pt>
                <c:pt idx="3">
                  <c:v>21.02.</c:v>
                </c:pt>
                <c:pt idx="4">
                  <c:v>28.02.</c:v>
                </c:pt>
                <c:pt idx="5">
                  <c:v>07.03.</c:v>
                </c:pt>
                <c:pt idx="6">
                  <c:v>14.03.</c:v>
                </c:pt>
                <c:pt idx="7">
                  <c:v>21.03.</c:v>
                </c:pt>
                <c:pt idx="8">
                  <c:v>28.03.</c:v>
                </c:pt>
                <c:pt idx="9">
                  <c:v>01.04.</c:v>
                </c:pt>
                <c:pt idx="10">
                  <c:v>11.04.</c:v>
                </c:pt>
                <c:pt idx="11">
                  <c:v>18.04.</c:v>
                </c:pt>
                <c:pt idx="12">
                  <c:v>25.04.</c:v>
                </c:pt>
                <c:pt idx="13">
                  <c:v>02.05.</c:v>
                </c:pt>
                <c:pt idx="14">
                  <c:v>09.05.</c:v>
                </c:pt>
                <c:pt idx="15">
                  <c:v>16.05.</c:v>
                </c:pt>
                <c:pt idx="16">
                  <c:v>23.05.</c:v>
                </c:pt>
                <c:pt idx="17">
                  <c:v>30.05.</c:v>
                </c:pt>
                <c:pt idx="18">
                  <c:v>06.06.</c:v>
                </c:pt>
                <c:pt idx="19">
                  <c:v>13.06.</c:v>
                </c:pt>
                <c:pt idx="20">
                  <c:v>20.06.</c:v>
                </c:pt>
                <c:pt idx="21">
                  <c:v>30.06.</c:v>
                </c:pt>
                <c:pt idx="22">
                  <c:v>18.07.</c:v>
                </c:pt>
                <c:pt idx="23">
                  <c:v>25.07.</c:v>
                </c:pt>
                <c:pt idx="24">
                  <c:v>01.08.</c:v>
                </c:pt>
                <c:pt idx="25">
                  <c:v>08.08.</c:v>
                </c:pt>
                <c:pt idx="26">
                  <c:v>15.08.</c:v>
                </c:pt>
                <c:pt idx="27">
                  <c:v>22.08.</c:v>
                </c:pt>
                <c:pt idx="28">
                  <c:v>29.08.</c:v>
                </c:pt>
                <c:pt idx="29">
                  <c:v>05.09.</c:v>
                </c:pt>
                <c:pt idx="30">
                  <c:v>12.09.</c:v>
                </c:pt>
                <c:pt idx="31">
                  <c:v>19.09.</c:v>
                </c:pt>
                <c:pt idx="32">
                  <c:v>26.09.</c:v>
                </c:pt>
                <c:pt idx="33">
                  <c:v>30.09.</c:v>
                </c:pt>
                <c:pt idx="34">
                  <c:v>10.10.</c:v>
                </c:pt>
                <c:pt idx="35">
                  <c:v>17.10.</c:v>
                </c:pt>
                <c:pt idx="36">
                  <c:v>24.10.</c:v>
                </c:pt>
                <c:pt idx="37">
                  <c:v>31.10.</c:v>
                </c:pt>
                <c:pt idx="38">
                  <c:v>07.11.</c:v>
                </c:pt>
                <c:pt idx="39">
                  <c:v>14.11.</c:v>
                </c:pt>
                <c:pt idx="40">
                  <c:v>21.11.</c:v>
                </c:pt>
                <c:pt idx="41">
                  <c:v>28.11.</c:v>
                </c:pt>
                <c:pt idx="42">
                  <c:v>05.12.</c:v>
                </c:pt>
                <c:pt idx="43">
                  <c:v>12.12.</c:v>
                </c:pt>
                <c:pt idx="44">
                  <c:v>19.12.</c:v>
                </c:pt>
                <c:pt idx="45">
                  <c:v>26.12.</c:v>
                </c:pt>
                <c:pt idx="46">
                  <c:v>31.12.</c:v>
                </c:pt>
                <c:pt idx="47">
                  <c:v>16.01.2022.</c:v>
                </c:pt>
                <c:pt idx="48">
                  <c:v>23.01.2022.</c:v>
                </c:pt>
                <c:pt idx="49">
                  <c:v>30.01.2022.</c:v>
                </c:pt>
                <c:pt idx="50">
                  <c:v>06.02.2022.</c:v>
                </c:pt>
                <c:pt idx="51">
                  <c:v>13.02.2022.</c:v>
                </c:pt>
                <c:pt idx="52">
                  <c:v>20.02.2022.</c:v>
                </c:pt>
                <c:pt idx="53">
                  <c:v>27.02.2022.</c:v>
                </c:pt>
                <c:pt idx="54">
                  <c:v>06.03.2022.</c:v>
                </c:pt>
                <c:pt idx="55">
                  <c:v>13.03.2022.</c:v>
                </c:pt>
                <c:pt idx="56">
                  <c:v>20.03.2022.</c:v>
                </c:pt>
                <c:pt idx="57">
                  <c:v>27.03.2022.</c:v>
                </c:pt>
                <c:pt idx="58">
                  <c:v>03.04.2022.</c:v>
                </c:pt>
                <c:pt idx="59">
                  <c:v>10.04.2022.</c:v>
                </c:pt>
                <c:pt idx="60">
                  <c:v>17.04.2022.</c:v>
                </c:pt>
                <c:pt idx="61">
                  <c:v>24.04.2022.</c:v>
                </c:pt>
                <c:pt idx="62">
                  <c:v>01.05.2022.</c:v>
                </c:pt>
                <c:pt idx="63">
                  <c:v>08.05.2022.</c:v>
                </c:pt>
              </c:strCache>
            </c:strRef>
          </c:cat>
          <c:val>
            <c:numRef>
              <c:f>'grafiks dinamika'!$B$7:$BM$7</c:f>
              <c:numCache>
                <c:formatCode>0</c:formatCode>
                <c:ptCount val="64"/>
                <c:pt idx="0">
                  <c:v>1</c:v>
                </c:pt>
                <c:pt idx="1">
                  <c:v>9.3000000000000007</c:v>
                </c:pt>
                <c:pt idx="2">
                  <c:v>10.8</c:v>
                </c:pt>
                <c:pt idx="3">
                  <c:v>12.200000000000001</c:v>
                </c:pt>
                <c:pt idx="4">
                  <c:v>17.599999999999998</c:v>
                </c:pt>
                <c:pt idx="5">
                  <c:v>18.100000000000001</c:v>
                </c:pt>
                <c:pt idx="6">
                  <c:v>18.2</c:v>
                </c:pt>
                <c:pt idx="7">
                  <c:v>18.599999999999998</c:v>
                </c:pt>
                <c:pt idx="8">
                  <c:v>22.523985</c:v>
                </c:pt>
                <c:pt idx="9">
                  <c:v>22.723984999999999</c:v>
                </c:pt>
                <c:pt idx="10">
                  <c:v>23.023985</c:v>
                </c:pt>
                <c:pt idx="11">
                  <c:v>23.023985</c:v>
                </c:pt>
                <c:pt idx="12">
                  <c:v>23.323985</c:v>
                </c:pt>
                <c:pt idx="13">
                  <c:v>23.682985000000002</c:v>
                </c:pt>
                <c:pt idx="14">
                  <c:v>34.850554000000002</c:v>
                </c:pt>
                <c:pt idx="15">
                  <c:v>36.045961439999999</c:v>
                </c:pt>
                <c:pt idx="16">
                  <c:v>36.245961440000002</c:v>
                </c:pt>
                <c:pt idx="17">
                  <c:v>36.445961440000005</c:v>
                </c:pt>
                <c:pt idx="18">
                  <c:v>44.769236739999997</c:v>
                </c:pt>
                <c:pt idx="19">
                  <c:v>48.460655260000003</c:v>
                </c:pt>
                <c:pt idx="20">
                  <c:v>50.309791199999999</c:v>
                </c:pt>
                <c:pt idx="21">
                  <c:v>56</c:v>
                </c:pt>
                <c:pt idx="22">
                  <c:v>58.7</c:v>
                </c:pt>
                <c:pt idx="23">
                  <c:v>66</c:v>
                </c:pt>
                <c:pt idx="24">
                  <c:v>67</c:v>
                </c:pt>
                <c:pt idx="25">
                  <c:v>69</c:v>
                </c:pt>
                <c:pt idx="26">
                  <c:v>75</c:v>
                </c:pt>
                <c:pt idx="27">
                  <c:v>75.2</c:v>
                </c:pt>
                <c:pt idx="28">
                  <c:v>76.599999999999994</c:v>
                </c:pt>
                <c:pt idx="29">
                  <c:v>77.400000000000006</c:v>
                </c:pt>
                <c:pt idx="30">
                  <c:v>84.1</c:v>
                </c:pt>
                <c:pt idx="31">
                  <c:v>85.6</c:v>
                </c:pt>
                <c:pt idx="32">
                  <c:v>89.9</c:v>
                </c:pt>
                <c:pt idx="33">
                  <c:v>91</c:v>
                </c:pt>
                <c:pt idx="34">
                  <c:v>92</c:v>
                </c:pt>
                <c:pt idx="35">
                  <c:v>94</c:v>
                </c:pt>
                <c:pt idx="36">
                  <c:v>97</c:v>
                </c:pt>
                <c:pt idx="37">
                  <c:v>99</c:v>
                </c:pt>
                <c:pt idx="38">
                  <c:v>100.18686568</c:v>
                </c:pt>
                <c:pt idx="39">
                  <c:v>100.18686568</c:v>
                </c:pt>
                <c:pt idx="40">
                  <c:v>103.04011291</c:v>
                </c:pt>
                <c:pt idx="41">
                  <c:v>106.85601200000001</c:v>
                </c:pt>
                <c:pt idx="42">
                  <c:v>106.85601200000001</c:v>
                </c:pt>
                <c:pt idx="43">
                  <c:v>111.7902009</c:v>
                </c:pt>
                <c:pt idx="44">
                  <c:v>116.66783097000001</c:v>
                </c:pt>
                <c:pt idx="45">
                  <c:v>123.89499609999999</c:v>
                </c:pt>
                <c:pt idx="46">
                  <c:v>130.71562347</c:v>
                </c:pt>
                <c:pt idx="47">
                  <c:v>1.44070177</c:v>
                </c:pt>
                <c:pt idx="48">
                  <c:v>0.6</c:v>
                </c:pt>
                <c:pt idx="49">
                  <c:v>0.70420269000000002</c:v>
                </c:pt>
                <c:pt idx="50">
                  <c:v>1.44070177</c:v>
                </c:pt>
                <c:pt idx="51">
                  <c:v>2.6715005600000001</c:v>
                </c:pt>
                <c:pt idx="52">
                  <c:v>2.9838310799999999</c:v>
                </c:pt>
                <c:pt idx="53">
                  <c:v>2.9838310799999999</c:v>
                </c:pt>
                <c:pt idx="54">
                  <c:v>3.13055979</c:v>
                </c:pt>
                <c:pt idx="55">
                  <c:v>3.7297479999999998</c:v>
                </c:pt>
                <c:pt idx="56" formatCode="#,##0">
                  <c:v>3.9435855799999997</c:v>
                </c:pt>
                <c:pt idx="57" formatCode="#,##0">
                  <c:v>4.4943100000000005</c:v>
                </c:pt>
                <c:pt idx="58" formatCode="#,##0">
                  <c:v>4.7186097900000004</c:v>
                </c:pt>
                <c:pt idx="59" formatCode="#,##0">
                  <c:v>4.8328082999999999</c:v>
                </c:pt>
                <c:pt idx="60" formatCode="#,##0">
                  <c:v>4.9613678100000005</c:v>
                </c:pt>
                <c:pt idx="61" formatCode="#,##0">
                  <c:v>5.1506671800000001</c:v>
                </c:pt>
                <c:pt idx="62" formatCode="#,##0">
                  <c:v>5.4278418799999999</c:v>
                </c:pt>
                <c:pt idx="63" formatCode="#,##0">
                  <c:v>9.7100393300000007</c:v>
                </c:pt>
              </c:numCache>
            </c:numRef>
          </c:val>
          <c:extLst>
            <c:ext xmlns:c16="http://schemas.microsoft.com/office/drawing/2014/chart" uri="{C3380CC4-5D6E-409C-BE32-E72D297353CC}">
              <c16:uniqueId val="{00000002-D635-421C-AA0E-AB7E9463325E}"/>
            </c:ext>
          </c:extLst>
        </c:ser>
        <c:ser>
          <c:idx val="3"/>
          <c:order val="3"/>
          <c:tx>
            <c:strRef>
              <c:f>'grafiks dinamika'!$A$17</c:f>
              <c:strCache>
                <c:ptCount val="1"/>
                <c:pt idx="0">
                  <c:v>Atbalsts nozarēm</c:v>
                </c:pt>
              </c:strCache>
            </c:strRef>
          </c:tx>
          <c:spPr>
            <a:solidFill>
              <a:schemeClr val="accent4"/>
            </a:solidFill>
            <a:ln w="25400">
              <a:noFill/>
            </a:ln>
            <a:effectLst/>
          </c:spPr>
          <c:cat>
            <c:strRef>
              <c:f>'grafiks dinamika'!$B$4:$BM$4</c:f>
              <c:strCache>
                <c:ptCount val="64"/>
                <c:pt idx="0">
                  <c:v>17.01.</c:v>
                </c:pt>
                <c:pt idx="1">
                  <c:v>07.02.</c:v>
                </c:pt>
                <c:pt idx="2">
                  <c:v>14.02.</c:v>
                </c:pt>
                <c:pt idx="3">
                  <c:v>21.02.</c:v>
                </c:pt>
                <c:pt idx="4">
                  <c:v>28.02.</c:v>
                </c:pt>
                <c:pt idx="5">
                  <c:v>07.03.</c:v>
                </c:pt>
                <c:pt idx="6">
                  <c:v>14.03.</c:v>
                </c:pt>
                <c:pt idx="7">
                  <c:v>21.03.</c:v>
                </c:pt>
                <c:pt idx="8">
                  <c:v>28.03.</c:v>
                </c:pt>
                <c:pt idx="9">
                  <c:v>01.04.</c:v>
                </c:pt>
                <c:pt idx="10">
                  <c:v>11.04.</c:v>
                </c:pt>
                <c:pt idx="11">
                  <c:v>18.04.</c:v>
                </c:pt>
                <c:pt idx="12">
                  <c:v>25.04.</c:v>
                </c:pt>
                <c:pt idx="13">
                  <c:v>02.05.</c:v>
                </c:pt>
                <c:pt idx="14">
                  <c:v>09.05.</c:v>
                </c:pt>
                <c:pt idx="15">
                  <c:v>16.05.</c:v>
                </c:pt>
                <c:pt idx="16">
                  <c:v>23.05.</c:v>
                </c:pt>
                <c:pt idx="17">
                  <c:v>30.05.</c:v>
                </c:pt>
                <c:pt idx="18">
                  <c:v>06.06.</c:v>
                </c:pt>
                <c:pt idx="19">
                  <c:v>13.06.</c:v>
                </c:pt>
                <c:pt idx="20">
                  <c:v>20.06.</c:v>
                </c:pt>
                <c:pt idx="21">
                  <c:v>30.06.</c:v>
                </c:pt>
                <c:pt idx="22">
                  <c:v>18.07.</c:v>
                </c:pt>
                <c:pt idx="23">
                  <c:v>25.07.</c:v>
                </c:pt>
                <c:pt idx="24">
                  <c:v>01.08.</c:v>
                </c:pt>
                <c:pt idx="25">
                  <c:v>08.08.</c:v>
                </c:pt>
                <c:pt idx="26">
                  <c:v>15.08.</c:v>
                </c:pt>
                <c:pt idx="27">
                  <c:v>22.08.</c:v>
                </c:pt>
                <c:pt idx="28">
                  <c:v>29.08.</c:v>
                </c:pt>
                <c:pt idx="29">
                  <c:v>05.09.</c:v>
                </c:pt>
                <c:pt idx="30">
                  <c:v>12.09.</c:v>
                </c:pt>
                <c:pt idx="31">
                  <c:v>19.09.</c:v>
                </c:pt>
                <c:pt idx="32">
                  <c:v>26.09.</c:v>
                </c:pt>
                <c:pt idx="33">
                  <c:v>30.09.</c:v>
                </c:pt>
                <c:pt idx="34">
                  <c:v>10.10.</c:v>
                </c:pt>
                <c:pt idx="35">
                  <c:v>17.10.</c:v>
                </c:pt>
                <c:pt idx="36">
                  <c:v>24.10.</c:v>
                </c:pt>
                <c:pt idx="37">
                  <c:v>31.10.</c:v>
                </c:pt>
                <c:pt idx="38">
                  <c:v>07.11.</c:v>
                </c:pt>
                <c:pt idx="39">
                  <c:v>14.11.</c:v>
                </c:pt>
                <c:pt idx="40">
                  <c:v>21.11.</c:v>
                </c:pt>
                <c:pt idx="41">
                  <c:v>28.11.</c:v>
                </c:pt>
                <c:pt idx="42">
                  <c:v>05.12.</c:v>
                </c:pt>
                <c:pt idx="43">
                  <c:v>12.12.</c:v>
                </c:pt>
                <c:pt idx="44">
                  <c:v>19.12.</c:v>
                </c:pt>
                <c:pt idx="45">
                  <c:v>26.12.</c:v>
                </c:pt>
                <c:pt idx="46">
                  <c:v>31.12.</c:v>
                </c:pt>
                <c:pt idx="47">
                  <c:v>16.01.2022.</c:v>
                </c:pt>
                <c:pt idx="48">
                  <c:v>23.01.2022.</c:v>
                </c:pt>
                <c:pt idx="49">
                  <c:v>30.01.2022.</c:v>
                </c:pt>
                <c:pt idx="50">
                  <c:v>06.02.2022.</c:v>
                </c:pt>
                <c:pt idx="51">
                  <c:v>13.02.2022.</c:v>
                </c:pt>
                <c:pt idx="52">
                  <c:v>20.02.2022.</c:v>
                </c:pt>
                <c:pt idx="53">
                  <c:v>27.02.2022.</c:v>
                </c:pt>
                <c:pt idx="54">
                  <c:v>06.03.2022.</c:v>
                </c:pt>
                <c:pt idx="55">
                  <c:v>13.03.2022.</c:v>
                </c:pt>
                <c:pt idx="56">
                  <c:v>20.03.2022.</c:v>
                </c:pt>
                <c:pt idx="57">
                  <c:v>27.03.2022.</c:v>
                </c:pt>
                <c:pt idx="58">
                  <c:v>03.04.2022.</c:v>
                </c:pt>
                <c:pt idx="59">
                  <c:v>10.04.2022.</c:v>
                </c:pt>
                <c:pt idx="60">
                  <c:v>17.04.2022.</c:v>
                </c:pt>
                <c:pt idx="61">
                  <c:v>24.04.2022.</c:v>
                </c:pt>
                <c:pt idx="62">
                  <c:v>01.05.2022.</c:v>
                </c:pt>
                <c:pt idx="63">
                  <c:v>08.05.2022.</c:v>
                </c:pt>
              </c:strCache>
            </c:strRef>
          </c:cat>
          <c:val>
            <c:numRef>
              <c:f>'grafiks dinamika'!$B$8:$BM$8</c:f>
              <c:numCache>
                <c:formatCode>0</c:formatCode>
                <c:ptCount val="64"/>
                <c:pt idx="0">
                  <c:v>6.643472</c:v>
                </c:pt>
                <c:pt idx="1">
                  <c:v>31.813112999999994</c:v>
                </c:pt>
                <c:pt idx="2">
                  <c:v>39.148060999999998</c:v>
                </c:pt>
                <c:pt idx="3">
                  <c:v>61.113772999999995</c:v>
                </c:pt>
                <c:pt idx="4">
                  <c:v>74.823831999999996</c:v>
                </c:pt>
                <c:pt idx="5">
                  <c:v>114.635797</c:v>
                </c:pt>
                <c:pt idx="6">
                  <c:v>136.39464800000002</c:v>
                </c:pt>
                <c:pt idx="7">
                  <c:v>153.196708</c:v>
                </c:pt>
                <c:pt idx="8">
                  <c:v>217.48806500000001</c:v>
                </c:pt>
                <c:pt idx="9">
                  <c:v>238.26906000000002</c:v>
                </c:pt>
                <c:pt idx="10">
                  <c:v>263.61030000000005</c:v>
                </c:pt>
                <c:pt idx="11">
                  <c:v>297.23411995999999</c:v>
                </c:pt>
                <c:pt idx="12">
                  <c:v>351.962265</c:v>
                </c:pt>
                <c:pt idx="13">
                  <c:v>392.12405299999995</c:v>
                </c:pt>
                <c:pt idx="14">
                  <c:v>411.48256895999998</c:v>
                </c:pt>
                <c:pt idx="15">
                  <c:v>444.42280596000001</c:v>
                </c:pt>
                <c:pt idx="16">
                  <c:v>471.26154296000004</c:v>
                </c:pt>
                <c:pt idx="17">
                  <c:v>491.17470732000004</c:v>
                </c:pt>
                <c:pt idx="18">
                  <c:v>503.37980235999999</c:v>
                </c:pt>
                <c:pt idx="19">
                  <c:v>562.79859332000001</c:v>
                </c:pt>
                <c:pt idx="20">
                  <c:v>617.24003535999998</c:v>
                </c:pt>
                <c:pt idx="21">
                  <c:v>737.39946825999982</c:v>
                </c:pt>
                <c:pt idx="22">
                  <c:v>818.1</c:v>
                </c:pt>
                <c:pt idx="23">
                  <c:v>840</c:v>
                </c:pt>
                <c:pt idx="24">
                  <c:v>884</c:v>
                </c:pt>
                <c:pt idx="25">
                  <c:v>895</c:v>
                </c:pt>
                <c:pt idx="26">
                  <c:v>914</c:v>
                </c:pt>
                <c:pt idx="27">
                  <c:v>950.8</c:v>
                </c:pt>
                <c:pt idx="28">
                  <c:v>961.1</c:v>
                </c:pt>
                <c:pt idx="29">
                  <c:v>978</c:v>
                </c:pt>
                <c:pt idx="30">
                  <c:v>985.5</c:v>
                </c:pt>
                <c:pt idx="31">
                  <c:v>1009.6</c:v>
                </c:pt>
                <c:pt idx="32">
                  <c:v>1025.7</c:v>
                </c:pt>
                <c:pt idx="33">
                  <c:v>1065</c:v>
                </c:pt>
                <c:pt idx="34">
                  <c:v>1077</c:v>
                </c:pt>
                <c:pt idx="35">
                  <c:v>1090</c:v>
                </c:pt>
                <c:pt idx="36">
                  <c:v>1098</c:v>
                </c:pt>
                <c:pt idx="37">
                  <c:v>1147</c:v>
                </c:pt>
                <c:pt idx="38">
                  <c:v>1150.6278617</c:v>
                </c:pt>
                <c:pt idx="39">
                  <c:v>1166</c:v>
                </c:pt>
                <c:pt idx="40">
                  <c:v>1176.3979094999997</c:v>
                </c:pt>
                <c:pt idx="41">
                  <c:v>1210.7085256</c:v>
                </c:pt>
                <c:pt idx="42">
                  <c:v>1210.7085256</c:v>
                </c:pt>
                <c:pt idx="43">
                  <c:v>1251.6234199999999</c:v>
                </c:pt>
                <c:pt idx="44">
                  <c:v>1289.0493365999998</c:v>
                </c:pt>
                <c:pt idx="45">
                  <c:v>1345.4086425999999</c:v>
                </c:pt>
                <c:pt idx="46">
                  <c:v>1475.73654141</c:v>
                </c:pt>
                <c:pt idx="47">
                  <c:v>29.8</c:v>
                </c:pt>
                <c:pt idx="48">
                  <c:v>48.790245999999996</c:v>
                </c:pt>
                <c:pt idx="49">
                  <c:v>58.271652000000003</c:v>
                </c:pt>
                <c:pt idx="50">
                  <c:v>61.715747</c:v>
                </c:pt>
                <c:pt idx="51">
                  <c:v>64.122754999999998</c:v>
                </c:pt>
                <c:pt idx="52">
                  <c:v>67.689489999999992</c:v>
                </c:pt>
                <c:pt idx="53">
                  <c:v>70.549548000000001</c:v>
                </c:pt>
                <c:pt idx="54">
                  <c:v>89.881030030000005</c:v>
                </c:pt>
                <c:pt idx="55">
                  <c:v>91.024420030000002</c:v>
                </c:pt>
                <c:pt idx="56" formatCode="#,##0">
                  <c:v>110.34276503</c:v>
                </c:pt>
                <c:pt idx="57" formatCode="#,##0">
                  <c:v>114.97256203000001</c:v>
                </c:pt>
                <c:pt idx="58" formatCode="#,##0">
                  <c:v>133.525541</c:v>
                </c:pt>
                <c:pt idx="59" formatCode="#,##0">
                  <c:v>135.6270663</c:v>
                </c:pt>
                <c:pt idx="60" formatCode="#,##0">
                  <c:v>139.24468730000001</c:v>
                </c:pt>
                <c:pt idx="61" formatCode="#,##0">
                  <c:v>153.27553197000003</c:v>
                </c:pt>
                <c:pt idx="62" formatCode="#,##0">
                  <c:v>153.27553197000003</c:v>
                </c:pt>
                <c:pt idx="63" formatCode="#,##0">
                  <c:v>150.40442897000003</c:v>
                </c:pt>
              </c:numCache>
            </c:numRef>
          </c:val>
          <c:extLst>
            <c:ext xmlns:c16="http://schemas.microsoft.com/office/drawing/2014/chart" uri="{C3380CC4-5D6E-409C-BE32-E72D297353CC}">
              <c16:uniqueId val="{00000003-D635-421C-AA0E-AB7E9463325E}"/>
            </c:ext>
          </c:extLst>
        </c:ser>
        <c:ser>
          <c:idx val="4"/>
          <c:order val="4"/>
          <c:tx>
            <c:strRef>
              <c:f>'grafiks dinamika'!$A$18</c:f>
              <c:strCache>
                <c:ptCount val="1"/>
                <c:pt idx="0">
                  <c:v>ES fondu finansējuma atbalsts</c:v>
                </c:pt>
              </c:strCache>
            </c:strRef>
          </c:tx>
          <c:spPr>
            <a:solidFill>
              <a:schemeClr val="accent5"/>
            </a:solidFill>
            <a:ln w="25400">
              <a:noFill/>
            </a:ln>
            <a:effectLst/>
          </c:spPr>
          <c:cat>
            <c:strRef>
              <c:f>'grafiks dinamika'!$B$4:$BM$4</c:f>
              <c:strCache>
                <c:ptCount val="64"/>
                <c:pt idx="0">
                  <c:v>17.01.</c:v>
                </c:pt>
                <c:pt idx="1">
                  <c:v>07.02.</c:v>
                </c:pt>
                <c:pt idx="2">
                  <c:v>14.02.</c:v>
                </c:pt>
                <c:pt idx="3">
                  <c:v>21.02.</c:v>
                </c:pt>
                <c:pt idx="4">
                  <c:v>28.02.</c:v>
                </c:pt>
                <c:pt idx="5">
                  <c:v>07.03.</c:v>
                </c:pt>
                <c:pt idx="6">
                  <c:v>14.03.</c:v>
                </c:pt>
                <c:pt idx="7">
                  <c:v>21.03.</c:v>
                </c:pt>
                <c:pt idx="8">
                  <c:v>28.03.</c:v>
                </c:pt>
                <c:pt idx="9">
                  <c:v>01.04.</c:v>
                </c:pt>
                <c:pt idx="10">
                  <c:v>11.04.</c:v>
                </c:pt>
                <c:pt idx="11">
                  <c:v>18.04.</c:v>
                </c:pt>
                <c:pt idx="12">
                  <c:v>25.04.</c:v>
                </c:pt>
                <c:pt idx="13">
                  <c:v>02.05.</c:v>
                </c:pt>
                <c:pt idx="14">
                  <c:v>09.05.</c:v>
                </c:pt>
                <c:pt idx="15">
                  <c:v>16.05.</c:v>
                </c:pt>
                <c:pt idx="16">
                  <c:v>23.05.</c:v>
                </c:pt>
                <c:pt idx="17">
                  <c:v>30.05.</c:v>
                </c:pt>
                <c:pt idx="18">
                  <c:v>06.06.</c:v>
                </c:pt>
                <c:pt idx="19">
                  <c:v>13.06.</c:v>
                </c:pt>
                <c:pt idx="20">
                  <c:v>20.06.</c:v>
                </c:pt>
                <c:pt idx="21">
                  <c:v>30.06.</c:v>
                </c:pt>
                <c:pt idx="22">
                  <c:v>18.07.</c:v>
                </c:pt>
                <c:pt idx="23">
                  <c:v>25.07.</c:v>
                </c:pt>
                <c:pt idx="24">
                  <c:v>01.08.</c:v>
                </c:pt>
                <c:pt idx="25">
                  <c:v>08.08.</c:v>
                </c:pt>
                <c:pt idx="26">
                  <c:v>15.08.</c:v>
                </c:pt>
                <c:pt idx="27">
                  <c:v>22.08.</c:v>
                </c:pt>
                <c:pt idx="28">
                  <c:v>29.08.</c:v>
                </c:pt>
                <c:pt idx="29">
                  <c:v>05.09.</c:v>
                </c:pt>
                <c:pt idx="30">
                  <c:v>12.09.</c:v>
                </c:pt>
                <c:pt idx="31">
                  <c:v>19.09.</c:v>
                </c:pt>
                <c:pt idx="32">
                  <c:v>26.09.</c:v>
                </c:pt>
                <c:pt idx="33">
                  <c:v>30.09.</c:v>
                </c:pt>
                <c:pt idx="34">
                  <c:v>10.10.</c:v>
                </c:pt>
                <c:pt idx="35">
                  <c:v>17.10.</c:v>
                </c:pt>
                <c:pt idx="36">
                  <c:v>24.10.</c:v>
                </c:pt>
                <c:pt idx="37">
                  <c:v>31.10.</c:v>
                </c:pt>
                <c:pt idx="38">
                  <c:v>07.11.</c:v>
                </c:pt>
                <c:pt idx="39">
                  <c:v>14.11.</c:v>
                </c:pt>
                <c:pt idx="40">
                  <c:v>21.11.</c:v>
                </c:pt>
                <c:pt idx="41">
                  <c:v>28.11.</c:v>
                </c:pt>
                <c:pt idx="42">
                  <c:v>05.12.</c:v>
                </c:pt>
                <c:pt idx="43">
                  <c:v>12.12.</c:v>
                </c:pt>
                <c:pt idx="44">
                  <c:v>19.12.</c:v>
                </c:pt>
                <c:pt idx="45">
                  <c:v>26.12.</c:v>
                </c:pt>
                <c:pt idx="46">
                  <c:v>31.12.</c:v>
                </c:pt>
                <c:pt idx="47">
                  <c:v>16.01.2022.</c:v>
                </c:pt>
                <c:pt idx="48">
                  <c:v>23.01.2022.</c:v>
                </c:pt>
                <c:pt idx="49">
                  <c:v>30.01.2022.</c:v>
                </c:pt>
                <c:pt idx="50">
                  <c:v>06.02.2022.</c:v>
                </c:pt>
                <c:pt idx="51">
                  <c:v>13.02.2022.</c:v>
                </c:pt>
                <c:pt idx="52">
                  <c:v>20.02.2022.</c:v>
                </c:pt>
                <c:pt idx="53">
                  <c:v>27.02.2022.</c:v>
                </c:pt>
                <c:pt idx="54">
                  <c:v>06.03.2022.</c:v>
                </c:pt>
                <c:pt idx="55">
                  <c:v>13.03.2022.</c:v>
                </c:pt>
                <c:pt idx="56">
                  <c:v>20.03.2022.</c:v>
                </c:pt>
                <c:pt idx="57">
                  <c:v>27.03.2022.</c:v>
                </c:pt>
                <c:pt idx="58">
                  <c:v>03.04.2022.</c:v>
                </c:pt>
                <c:pt idx="59">
                  <c:v>10.04.2022.</c:v>
                </c:pt>
                <c:pt idx="60">
                  <c:v>17.04.2022.</c:v>
                </c:pt>
                <c:pt idx="61">
                  <c:v>24.04.2022.</c:v>
                </c:pt>
                <c:pt idx="62">
                  <c:v>01.05.2022.</c:v>
                </c:pt>
                <c:pt idx="63">
                  <c:v>08.05.2022.</c:v>
                </c:pt>
              </c:strCache>
            </c:strRef>
          </c:cat>
          <c:val>
            <c:numRef>
              <c:f>'grafiks dinamika'!$B$9:$BM$9</c:f>
              <c:numCache>
                <c:formatCode>0</c:formatCode>
                <c:ptCount val="64"/>
                <c:pt idx="0">
                  <c:v>0</c:v>
                </c:pt>
                <c:pt idx="1">
                  <c:v>0</c:v>
                </c:pt>
                <c:pt idx="2">
                  <c:v>0</c:v>
                </c:pt>
                <c:pt idx="3">
                  <c:v>0.67900000000000005</c:v>
                </c:pt>
                <c:pt idx="4">
                  <c:v>0.67900000000000005</c:v>
                </c:pt>
                <c:pt idx="5">
                  <c:v>0.67900000000000005</c:v>
                </c:pt>
                <c:pt idx="6">
                  <c:v>0.67900000000000005</c:v>
                </c:pt>
                <c:pt idx="7">
                  <c:v>0.67900000000000005</c:v>
                </c:pt>
                <c:pt idx="8">
                  <c:v>12.69</c:v>
                </c:pt>
                <c:pt idx="9">
                  <c:v>12.69</c:v>
                </c:pt>
                <c:pt idx="10">
                  <c:v>13.622120000000001</c:v>
                </c:pt>
                <c:pt idx="11">
                  <c:v>13.622120000000001</c:v>
                </c:pt>
                <c:pt idx="12">
                  <c:v>13.622120000000001</c:v>
                </c:pt>
                <c:pt idx="13">
                  <c:v>13.622120000000001</c:v>
                </c:pt>
                <c:pt idx="14">
                  <c:v>13.622120000000001</c:v>
                </c:pt>
                <c:pt idx="15">
                  <c:v>20.299999999999997</c:v>
                </c:pt>
                <c:pt idx="16">
                  <c:v>20.299999999999997</c:v>
                </c:pt>
                <c:pt idx="17">
                  <c:v>20.299999999999997</c:v>
                </c:pt>
                <c:pt idx="18">
                  <c:v>20.299999999999997</c:v>
                </c:pt>
                <c:pt idx="19">
                  <c:v>20.95</c:v>
                </c:pt>
                <c:pt idx="20">
                  <c:v>20.95</c:v>
                </c:pt>
                <c:pt idx="21">
                  <c:v>21</c:v>
                </c:pt>
                <c:pt idx="22">
                  <c:v>27</c:v>
                </c:pt>
                <c:pt idx="23">
                  <c:v>27</c:v>
                </c:pt>
                <c:pt idx="24">
                  <c:v>27</c:v>
                </c:pt>
                <c:pt idx="25">
                  <c:v>27</c:v>
                </c:pt>
                <c:pt idx="26">
                  <c:v>28</c:v>
                </c:pt>
                <c:pt idx="27">
                  <c:v>28</c:v>
                </c:pt>
                <c:pt idx="28">
                  <c:v>28</c:v>
                </c:pt>
                <c:pt idx="29">
                  <c:v>28</c:v>
                </c:pt>
                <c:pt idx="30">
                  <c:v>28</c:v>
                </c:pt>
                <c:pt idx="31">
                  <c:v>29.3</c:v>
                </c:pt>
                <c:pt idx="32">
                  <c:v>29.3</c:v>
                </c:pt>
                <c:pt idx="33">
                  <c:v>29.3</c:v>
                </c:pt>
                <c:pt idx="34">
                  <c:v>29.3</c:v>
                </c:pt>
                <c:pt idx="35">
                  <c:v>52</c:v>
                </c:pt>
                <c:pt idx="36">
                  <c:v>52</c:v>
                </c:pt>
                <c:pt idx="37">
                  <c:v>52</c:v>
                </c:pt>
                <c:pt idx="38">
                  <c:v>52</c:v>
                </c:pt>
                <c:pt idx="39">
                  <c:v>56</c:v>
                </c:pt>
                <c:pt idx="40">
                  <c:v>56</c:v>
                </c:pt>
                <c:pt idx="41">
                  <c:v>56</c:v>
                </c:pt>
                <c:pt idx="42">
                  <c:v>56</c:v>
                </c:pt>
                <c:pt idx="43">
                  <c:v>56.398865000000001</c:v>
                </c:pt>
                <c:pt idx="44">
                  <c:v>59.749262999999999</c:v>
                </c:pt>
                <c:pt idx="45">
                  <c:v>59.749262999999999</c:v>
                </c:pt>
                <c:pt idx="46">
                  <c:v>59.749262999999999</c:v>
                </c:pt>
                <c:pt idx="47">
                  <c:v>0</c:v>
                </c:pt>
                <c:pt idx="48">
                  <c:v>0</c:v>
                </c:pt>
                <c:pt idx="49">
                  <c:v>0</c:v>
                </c:pt>
                <c:pt idx="50">
                  <c:v>0</c:v>
                </c:pt>
                <c:pt idx="51">
                  <c:v>0</c:v>
                </c:pt>
                <c:pt idx="52">
                  <c:v>2.7</c:v>
                </c:pt>
                <c:pt idx="53">
                  <c:v>2.7</c:v>
                </c:pt>
                <c:pt idx="54">
                  <c:v>2.7</c:v>
                </c:pt>
                <c:pt idx="55">
                  <c:v>2.7</c:v>
                </c:pt>
                <c:pt idx="56" formatCode="#,##0">
                  <c:v>3.8090710000000003</c:v>
                </c:pt>
                <c:pt idx="57" formatCode="#,##0">
                  <c:v>3.8090710000000003</c:v>
                </c:pt>
                <c:pt idx="58" formatCode="#,##0">
                  <c:v>3.8090710000000003</c:v>
                </c:pt>
                <c:pt idx="59" formatCode="#,##0">
                  <c:v>15.7</c:v>
                </c:pt>
                <c:pt idx="60" formatCode="#,##0">
                  <c:v>15.7</c:v>
                </c:pt>
                <c:pt idx="61" formatCode="#,##0">
                  <c:v>15.7</c:v>
                </c:pt>
                <c:pt idx="62" formatCode="#,##0">
                  <c:v>15.7</c:v>
                </c:pt>
                <c:pt idx="63" formatCode="#,##0">
                  <c:v>15.7</c:v>
                </c:pt>
              </c:numCache>
            </c:numRef>
          </c:val>
          <c:extLst>
            <c:ext xmlns:c16="http://schemas.microsoft.com/office/drawing/2014/chart" uri="{C3380CC4-5D6E-409C-BE32-E72D297353CC}">
              <c16:uniqueId val="{00000004-D635-421C-AA0E-AB7E9463325E}"/>
            </c:ext>
          </c:extLst>
        </c:ser>
        <c:dLbls>
          <c:showLegendKey val="0"/>
          <c:showVal val="0"/>
          <c:showCatName val="0"/>
          <c:showSerName val="0"/>
          <c:showPercent val="0"/>
          <c:showBubbleSize val="0"/>
        </c:dLbls>
        <c:axId val="628443720"/>
        <c:axId val="628448312"/>
      </c:areaChart>
      <c:catAx>
        <c:axId val="62844372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lv-LV"/>
          </a:p>
        </c:txPr>
        <c:crossAx val="628448312"/>
        <c:crosses val="autoZero"/>
        <c:auto val="1"/>
        <c:lblAlgn val="ctr"/>
        <c:lblOffset val="100"/>
        <c:noMultiLvlLbl val="0"/>
      </c:catAx>
      <c:valAx>
        <c:axId val="62844831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20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r>
                  <a:rPr lang="lv-LV" sz="2000"/>
                  <a:t>milj. eiro</a:t>
                </a:r>
              </a:p>
            </c:rich>
          </c:tx>
          <c:overlay val="0"/>
          <c:spPr>
            <a:noFill/>
            <a:ln>
              <a:noFill/>
            </a:ln>
            <a:effectLst/>
          </c:spPr>
          <c:txPr>
            <a:bodyPr rot="-5400000" spcFirstLastPara="1" vertOverflow="ellipsis" vert="horz" wrap="square" anchor="ctr" anchorCtr="1"/>
            <a:lstStyle/>
            <a:p>
              <a:pPr>
                <a:defRPr sz="20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lv-LV"/>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20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lv-LV"/>
          </a:p>
        </c:txPr>
        <c:crossAx val="628443720"/>
        <c:crosses val="autoZero"/>
        <c:crossBetween val="midCat"/>
      </c:valAx>
      <c:spPr>
        <a:noFill/>
        <a:ln>
          <a:noFill/>
        </a:ln>
        <a:effectLst/>
      </c:spPr>
    </c:plotArea>
    <c:legend>
      <c:legendPos val="b"/>
      <c:layout>
        <c:manualLayout>
          <c:xMode val="edge"/>
          <c:yMode val="edge"/>
          <c:x val="6.0097574469152202E-3"/>
          <c:y val="0.93318221862742901"/>
          <c:w val="0.96453294800863987"/>
          <c:h val="6.4991096217241376E-2"/>
        </c:manualLayout>
      </c:layout>
      <c:overlay val="0"/>
      <c:spPr>
        <a:noFill/>
        <a:ln>
          <a:noFill/>
        </a:ln>
        <a:effectLst/>
      </c:spPr>
      <c:txPr>
        <a:bodyPr rot="0" spcFirstLastPara="1" vertOverflow="ellipsis" vert="horz" wrap="square" anchor="ctr" anchorCtr="1"/>
        <a:lstStyle/>
        <a:p>
          <a:pPr>
            <a:defRPr sz="20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lv-LV"/>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sz="1600">
          <a:latin typeface="Times New Roman" panose="02020603050405020304" pitchFamily="18" charset="0"/>
          <a:cs typeface="Times New Roman" panose="02020603050405020304" pitchFamily="18" charset="0"/>
        </a:defRPr>
      </a:pPr>
      <a:endParaRPr lang="lv-LV"/>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baseline="0">
                <a:solidFill>
                  <a:schemeClr val="tx1">
                    <a:lumMod val="75000"/>
                    <a:lumOff val="25000"/>
                  </a:schemeClr>
                </a:solidFill>
                <a:latin typeface="+mn-lt"/>
                <a:ea typeface="+mn-ea"/>
                <a:cs typeface="+mn-cs"/>
              </a:defRPr>
            </a:pPr>
            <a:r>
              <a:rPr lang="lv-LV" sz="1600" b="1">
                <a:solidFill>
                  <a:schemeClr val="tx1">
                    <a:lumMod val="75000"/>
                    <a:lumOff val="25000"/>
                  </a:schemeClr>
                </a:solidFill>
              </a:rPr>
              <a:t>2020. gadā izlietotais, 2021. gadam plānotais un izlietotais atbalsts</a:t>
            </a:r>
          </a:p>
        </c:rich>
      </c:tx>
      <c:overlay val="0"/>
      <c:spPr>
        <a:noFill/>
        <a:ln>
          <a:noFill/>
        </a:ln>
        <a:effectLst/>
      </c:spPr>
      <c:txPr>
        <a:bodyPr rot="0" spcFirstLastPara="1" vertOverflow="ellipsis" vert="horz" wrap="square" anchor="ctr" anchorCtr="1"/>
        <a:lstStyle/>
        <a:p>
          <a:pPr>
            <a:defRPr sz="1600" b="1" i="0" u="none" strike="noStrike" kern="1200" spc="0" baseline="0">
              <a:solidFill>
                <a:schemeClr val="tx1">
                  <a:lumMod val="75000"/>
                  <a:lumOff val="25000"/>
                </a:schemeClr>
              </a:solidFill>
              <a:latin typeface="+mn-lt"/>
              <a:ea typeface="+mn-ea"/>
              <a:cs typeface="+mn-cs"/>
            </a:defRPr>
          </a:pPr>
          <a:endParaRPr lang="lv-LV"/>
        </a:p>
      </c:txPr>
    </c:title>
    <c:autoTitleDeleted val="0"/>
    <c:plotArea>
      <c:layout/>
      <c:barChart>
        <c:barDir val="col"/>
        <c:grouping val="clustered"/>
        <c:varyColors val="0"/>
        <c:ser>
          <c:idx val="0"/>
          <c:order val="0"/>
          <c:tx>
            <c:v>2020. g. Izpilde</c:v>
          </c:tx>
          <c:spPr>
            <a:solidFill>
              <a:schemeClr val="accent1"/>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lumMod val="75000"/>
                        <a:lumOff val="25000"/>
                      </a:schemeClr>
                    </a:solidFill>
                    <a:latin typeface="+mn-lt"/>
                    <a:ea typeface="+mn-ea"/>
                    <a:cs typeface="+mn-cs"/>
                  </a:defRPr>
                </a:pPr>
                <a:endParaRPr lang="lv-LV"/>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6"/>
              <c:pt idx="0">
                <c:v>Kopējais atbalsts</c:v>
              </c:pt>
              <c:pt idx="1">
                <c:v>Atbalsts nozarēm</c:v>
              </c:pt>
              <c:pt idx="2">
                <c:v>Atbalsts aizdevumu un garantiju jomā</c:v>
              </c:pt>
              <c:pt idx="3">
                <c:v>Atbalsts pabalstu jomā</c:v>
              </c:pt>
              <c:pt idx="4">
                <c:v>Atbalsts nodokļu jomā</c:v>
              </c:pt>
              <c:pt idx="5">
                <c:v>ES fondu finansējuma atbalsts</c:v>
              </c:pt>
            </c:strLit>
          </c:cat>
          <c:val>
            <c:numRef>
              <c:f>grafiks_!$C$5:$C$10</c:f>
              <c:numCache>
                <c:formatCode>#,##0</c:formatCode>
                <c:ptCount val="6"/>
                <c:pt idx="0">
                  <c:v>1280.4077146900001</c:v>
                </c:pt>
                <c:pt idx="1">
                  <c:v>631.79394600000012</c:v>
                </c:pt>
                <c:pt idx="2">
                  <c:v>240.73099569000001</c:v>
                </c:pt>
                <c:pt idx="3">
                  <c:v>129.58778200000003</c:v>
                </c:pt>
                <c:pt idx="4">
                  <c:v>250.99299999999999</c:v>
                </c:pt>
                <c:pt idx="5">
                  <c:v>27.257638</c:v>
                </c:pt>
              </c:numCache>
            </c:numRef>
          </c:val>
          <c:extLst>
            <c:ext xmlns:c16="http://schemas.microsoft.com/office/drawing/2014/chart" uri="{C3380CC4-5D6E-409C-BE32-E72D297353CC}">
              <c16:uniqueId val="{00000000-1307-4A78-A86D-D866707889B4}"/>
            </c:ext>
          </c:extLst>
        </c:ser>
        <c:ser>
          <c:idx val="1"/>
          <c:order val="1"/>
          <c:tx>
            <c:v>2020. g. Izpilde</c:v>
          </c:tx>
          <c:spPr>
            <a:solidFill>
              <a:schemeClr val="accent2"/>
            </a:solidFill>
            <a:ln>
              <a:noFill/>
            </a:ln>
            <a:effectLst/>
          </c:spPr>
          <c:invertIfNegative val="0"/>
          <c:cat>
            <c:strLit>
              <c:ptCount val="6"/>
              <c:pt idx="0">
                <c:v>Kopējais atbalsts</c:v>
              </c:pt>
              <c:pt idx="1">
                <c:v>Atbalsts nozarēm</c:v>
              </c:pt>
              <c:pt idx="2">
                <c:v>Atbalsts aizdevumu un garantiju jomā</c:v>
              </c:pt>
              <c:pt idx="3">
                <c:v>Atbalsts pabalstu jomā</c:v>
              </c:pt>
              <c:pt idx="4">
                <c:v>Atbalsts nodokļu jomā</c:v>
              </c:pt>
              <c:pt idx="5">
                <c:v>ES fondu finansējuma atbalsts</c:v>
              </c:pt>
            </c:strLit>
          </c:cat>
          <c:val>
            <c:numRef>
              <c:f>grafiks_!$D$5:$D$10</c:f>
              <c:numCache>
                <c:formatCode>#,##0</c:formatCode>
                <c:ptCount val="6"/>
              </c:numCache>
            </c:numRef>
          </c:val>
          <c:extLst>
            <c:ext xmlns:c16="http://schemas.microsoft.com/office/drawing/2014/chart" uri="{C3380CC4-5D6E-409C-BE32-E72D297353CC}">
              <c16:uniqueId val="{00000001-1307-4A78-A86D-D866707889B4}"/>
            </c:ext>
          </c:extLst>
        </c:ser>
        <c:dLbls>
          <c:showLegendKey val="0"/>
          <c:showVal val="0"/>
          <c:showCatName val="0"/>
          <c:showSerName val="0"/>
          <c:showPercent val="0"/>
          <c:showBubbleSize val="0"/>
        </c:dLbls>
        <c:gapWidth val="0"/>
        <c:overlap val="-100"/>
        <c:axId val="907041760"/>
        <c:axId val="907040120"/>
      </c:barChart>
      <c:barChart>
        <c:barDir val="col"/>
        <c:grouping val="stacked"/>
        <c:varyColors val="0"/>
        <c:ser>
          <c:idx val="2"/>
          <c:order val="2"/>
          <c:tx>
            <c:v>2021. g.  Izpilde</c:v>
          </c:tx>
          <c:spPr>
            <a:pattFill prst="wdUpDiag">
              <a:fgClr>
                <a:srgbClr val="92D050"/>
              </a:fgClr>
              <a:bgClr>
                <a:schemeClr val="bg1"/>
              </a:bgClr>
            </a:pattFill>
            <a:ln>
              <a:noFill/>
            </a:ln>
            <a:effectLst/>
          </c:spPr>
          <c:invertIfNegative val="0"/>
          <c:cat>
            <c:strLit>
              <c:ptCount val="6"/>
              <c:pt idx="0">
                <c:v>Kopējais atbalsts</c:v>
              </c:pt>
              <c:pt idx="1">
                <c:v>Atbalsts nozarēm</c:v>
              </c:pt>
              <c:pt idx="2">
                <c:v>Atbalsts aizdevumu un garantiju jomā</c:v>
              </c:pt>
              <c:pt idx="3">
                <c:v>Atbalsts pabalstu jomā</c:v>
              </c:pt>
              <c:pt idx="4">
                <c:v>Atbalsts nodokļu jomā</c:v>
              </c:pt>
              <c:pt idx="5">
                <c:v>ES fondu finansējuma atbalsts</c:v>
              </c:pt>
            </c:strLit>
          </c:cat>
          <c:val>
            <c:numRef>
              <c:f>grafiks_!$E$5:$E$10</c:f>
              <c:numCache>
                <c:formatCode>#,##0</c:formatCode>
                <c:ptCount val="6"/>
                <c:pt idx="0">
                  <c:v>2283.6463718799996</c:v>
                </c:pt>
                <c:pt idx="1">
                  <c:v>1497.1246124100001</c:v>
                </c:pt>
                <c:pt idx="2">
                  <c:v>133.31562346999999</c:v>
                </c:pt>
                <c:pt idx="3">
                  <c:v>533.45613600000001</c:v>
                </c:pt>
                <c:pt idx="4">
                  <c:v>62.55</c:v>
                </c:pt>
                <c:pt idx="5">
                  <c:v>57.2</c:v>
                </c:pt>
              </c:numCache>
            </c:numRef>
          </c:val>
          <c:extLst>
            <c:ext xmlns:c16="http://schemas.microsoft.com/office/drawing/2014/chart" uri="{C3380CC4-5D6E-409C-BE32-E72D297353CC}">
              <c16:uniqueId val="{00000002-1307-4A78-A86D-D866707889B4}"/>
            </c:ext>
          </c:extLst>
        </c:ser>
        <c:ser>
          <c:idx val="3"/>
          <c:order val="3"/>
          <c:tx>
            <c:v>2021.g. plāns</c:v>
          </c:tx>
          <c:spPr>
            <a:solidFill>
              <a:srgbClr val="92D050"/>
            </a:solidFill>
            <a:ln>
              <a:noFill/>
            </a:ln>
            <a:effectLst/>
          </c:spPr>
          <c:invertIfNegative val="0"/>
          <c:dLbls>
            <c:dLbl>
              <c:idx val="0"/>
              <c:layout>
                <c:manualLayout>
                  <c:x val="-6.6385866711717975E-5"/>
                  <c:y val="-0.16324637131201974"/>
                </c:manualLayout>
              </c:layout>
              <c:tx>
                <c:rich>
                  <a:bodyPr/>
                  <a:lstStyle/>
                  <a:p>
                    <a:r>
                      <a:rPr lang="en-US"/>
                      <a:t>3 532</a:t>
                    </a:r>
                  </a:p>
                </c:rich>
              </c:tx>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3-1307-4A78-A86D-D866707889B4}"/>
                </c:ext>
              </c:extLst>
            </c:dLbl>
            <c:dLbl>
              <c:idx val="1"/>
              <c:layout>
                <c:manualLayout>
                  <c:x val="1.5594548056316877E-3"/>
                  <c:y val="-0.10470126173987288"/>
                </c:manualLayout>
              </c:layout>
              <c:tx>
                <c:rich>
                  <a:bodyPr/>
                  <a:lstStyle/>
                  <a:p>
                    <a:r>
                      <a:rPr lang="en-US"/>
                      <a:t>2 049</a:t>
                    </a:r>
                  </a:p>
                </c:rich>
              </c:tx>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4-1307-4A78-A86D-D866707889B4}"/>
                </c:ext>
              </c:extLst>
            </c:dLbl>
            <c:dLbl>
              <c:idx val="2"/>
              <c:layout>
                <c:manualLayout>
                  <c:x val="7.7975669215369129E-4"/>
                  <c:y val="-8.1111868390257441E-2"/>
                </c:manualLayout>
              </c:layout>
              <c:tx>
                <c:rich>
                  <a:bodyPr/>
                  <a:lstStyle/>
                  <a:p>
                    <a:r>
                      <a:rPr lang="en-US"/>
                      <a:t>695</a:t>
                    </a:r>
                  </a:p>
                </c:rich>
              </c:tx>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5-1307-4A78-A86D-D866707889B4}"/>
                </c:ext>
              </c:extLst>
            </c:dLbl>
            <c:dLbl>
              <c:idx val="3"/>
              <c:layout>
                <c:manualLayout>
                  <c:x val="0"/>
                  <c:y val="-2.830855282368527E-2"/>
                </c:manualLayout>
              </c:layout>
              <c:tx>
                <c:rich>
                  <a:bodyPr/>
                  <a:lstStyle/>
                  <a:p>
                    <a:r>
                      <a:rPr lang="en-US"/>
                      <a:t>589</a:t>
                    </a:r>
                  </a:p>
                </c:rich>
              </c:tx>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6-1307-4A78-A86D-D866707889B4}"/>
                </c:ext>
              </c:extLst>
            </c:dLbl>
            <c:dLbl>
              <c:idx val="4"/>
              <c:layout>
                <c:manualLayout>
                  <c:x val="7.7972714338856765E-4"/>
                  <c:y val="-2.0759605404036003E-2"/>
                </c:manualLayout>
              </c:layout>
              <c:tx>
                <c:rich>
                  <a:bodyPr/>
                  <a:lstStyle/>
                  <a:p>
                    <a:r>
                      <a:rPr lang="en-US"/>
                      <a:t>110</a:t>
                    </a:r>
                  </a:p>
                </c:rich>
              </c:tx>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7-1307-4A78-A86D-D866707889B4}"/>
                </c:ext>
              </c:extLst>
            </c:dLbl>
            <c:dLbl>
              <c:idx val="5"/>
              <c:layout>
                <c:manualLayout>
                  <c:x val="0"/>
                  <c:y val="-3.019578967859762E-2"/>
                </c:manualLayout>
              </c:layout>
              <c:tx>
                <c:rich>
                  <a:bodyPr/>
                  <a:lstStyle/>
                  <a:p>
                    <a:r>
                      <a:rPr lang="en-US"/>
                      <a:t>90</a:t>
                    </a:r>
                  </a:p>
                </c:rich>
              </c:tx>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8-1307-4A78-A86D-D866707889B4}"/>
                </c:ext>
              </c:extLst>
            </c:dLbl>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lumMod val="75000"/>
                        <a:lumOff val="25000"/>
                      </a:schemeClr>
                    </a:solidFill>
                    <a:latin typeface="+mn-lt"/>
                    <a:ea typeface="+mn-ea"/>
                    <a:cs typeface="+mn-cs"/>
                  </a:defRPr>
                </a:pPr>
                <a:endParaRPr lang="lv-LV"/>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6"/>
              <c:pt idx="0">
                <c:v>Kopējais atbalsts</c:v>
              </c:pt>
              <c:pt idx="1">
                <c:v>Atbalsts nozarēm</c:v>
              </c:pt>
              <c:pt idx="2">
                <c:v>Atbalsts aizdevumu un garantiju jomā</c:v>
              </c:pt>
              <c:pt idx="3">
                <c:v>Atbalsts pabalstu jomā</c:v>
              </c:pt>
              <c:pt idx="4">
                <c:v>Atbalsts nodokļu jomā</c:v>
              </c:pt>
              <c:pt idx="5">
                <c:v>ES fondu finansējuma atbalsts</c:v>
              </c:pt>
            </c:strLit>
          </c:cat>
          <c:val>
            <c:numRef>
              <c:f>grafiks_!$F$5:$F$10</c:f>
              <c:numCache>
                <c:formatCode>#,##0</c:formatCode>
                <c:ptCount val="6"/>
                <c:pt idx="0">
                  <c:v>1270.2549361599999</c:v>
                </c:pt>
                <c:pt idx="1">
                  <c:v>572.99280099000043</c:v>
                </c:pt>
                <c:pt idx="2">
                  <c:v>564.43369416999997</c:v>
                </c:pt>
                <c:pt idx="3">
                  <c:v>55.271350999999868</c:v>
                </c:pt>
                <c:pt idx="4">
                  <c:v>47.45</c:v>
                </c:pt>
                <c:pt idx="5">
                  <c:v>30.107090000000014</c:v>
                </c:pt>
              </c:numCache>
            </c:numRef>
          </c:val>
          <c:extLst>
            <c:ext xmlns:c16="http://schemas.microsoft.com/office/drawing/2014/chart" uri="{C3380CC4-5D6E-409C-BE32-E72D297353CC}">
              <c16:uniqueId val="{00000009-1307-4A78-A86D-D866707889B4}"/>
            </c:ext>
          </c:extLst>
        </c:ser>
        <c:dLbls>
          <c:showLegendKey val="0"/>
          <c:showVal val="0"/>
          <c:showCatName val="0"/>
          <c:showSerName val="0"/>
          <c:showPercent val="0"/>
          <c:showBubbleSize val="0"/>
        </c:dLbls>
        <c:gapWidth val="219"/>
        <c:overlap val="100"/>
        <c:axId val="1062997344"/>
        <c:axId val="882029072"/>
      </c:barChart>
      <c:catAx>
        <c:axId val="9070417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8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lv-LV"/>
          </a:p>
        </c:txPr>
        <c:crossAx val="907040120"/>
        <c:crosses val="autoZero"/>
        <c:auto val="1"/>
        <c:lblAlgn val="ctr"/>
        <c:lblOffset val="100"/>
        <c:noMultiLvlLbl val="0"/>
      </c:catAx>
      <c:valAx>
        <c:axId val="907040120"/>
        <c:scaling>
          <c:orientation val="minMax"/>
          <c:max val="3600"/>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8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r>
                  <a:rPr lang="lv-LV" sz="1800">
                    <a:latin typeface="Times New Roman" panose="02020603050405020304" pitchFamily="18" charset="0"/>
                    <a:cs typeface="Times New Roman" panose="02020603050405020304" pitchFamily="18" charset="0"/>
                  </a:rPr>
                  <a:t>milj.eiro</a:t>
                </a:r>
              </a:p>
            </c:rich>
          </c:tx>
          <c:overlay val="0"/>
          <c:spPr>
            <a:noFill/>
            <a:ln>
              <a:noFill/>
            </a:ln>
            <a:effectLst/>
          </c:spPr>
          <c:txPr>
            <a:bodyPr rot="-5400000" spcFirstLastPara="1" vertOverflow="ellipsis" vert="horz" wrap="square" anchor="ctr" anchorCtr="1"/>
            <a:lstStyle/>
            <a:p>
              <a:pPr>
                <a:defRPr sz="18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lv-LV"/>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8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lv-LV"/>
          </a:p>
        </c:txPr>
        <c:crossAx val="907041760"/>
        <c:crosses val="autoZero"/>
        <c:crossBetween val="between"/>
      </c:valAx>
      <c:valAx>
        <c:axId val="882029072"/>
        <c:scaling>
          <c:orientation val="minMax"/>
        </c:scaling>
        <c:delete val="1"/>
        <c:axPos val="r"/>
        <c:numFmt formatCode="#,##0" sourceLinked="1"/>
        <c:majorTickMark val="out"/>
        <c:minorTickMark val="none"/>
        <c:tickLblPos val="nextTo"/>
        <c:crossAx val="1062997344"/>
        <c:crosses val="max"/>
        <c:crossBetween val="between"/>
      </c:valAx>
      <c:catAx>
        <c:axId val="1062997344"/>
        <c:scaling>
          <c:orientation val="minMax"/>
        </c:scaling>
        <c:delete val="1"/>
        <c:axPos val="b"/>
        <c:numFmt formatCode="General" sourceLinked="1"/>
        <c:majorTickMark val="out"/>
        <c:minorTickMark val="none"/>
        <c:tickLblPos val="nextTo"/>
        <c:crossAx val="882029072"/>
        <c:crosses val="autoZero"/>
        <c:auto val="1"/>
        <c:lblAlgn val="ctr"/>
        <c:lblOffset val="100"/>
        <c:noMultiLvlLbl val="0"/>
      </c:catAx>
      <c:spPr>
        <a:noFill/>
        <a:ln>
          <a:noFill/>
        </a:ln>
        <a:effectLst/>
      </c:spPr>
    </c:plotArea>
    <c:legend>
      <c:legendPos val="b"/>
      <c:legendEntry>
        <c:idx val="1"/>
        <c:delete val="1"/>
      </c:legendEntry>
      <c:overlay val="0"/>
      <c:spPr>
        <a:noFill/>
        <a:ln>
          <a:noFill/>
        </a:ln>
        <a:effectLst/>
      </c:spPr>
      <c:txPr>
        <a:bodyPr rot="0" spcFirstLastPara="1" vertOverflow="ellipsis" vert="horz" wrap="square" anchor="ctr" anchorCtr="1"/>
        <a:lstStyle/>
        <a:p>
          <a:pPr>
            <a:defRPr sz="18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lv-LV"/>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baseline="0">
                <a:solidFill>
                  <a:schemeClr val="tx1">
                    <a:lumMod val="75000"/>
                    <a:lumOff val="25000"/>
                  </a:schemeClr>
                </a:solidFill>
                <a:latin typeface="+mn-lt"/>
                <a:ea typeface="+mn-ea"/>
                <a:cs typeface="+mn-cs"/>
              </a:defRPr>
            </a:pPr>
            <a:r>
              <a:rPr lang="lv-LV" sz="1600" b="1">
                <a:solidFill>
                  <a:schemeClr val="tx1">
                    <a:lumMod val="75000"/>
                    <a:lumOff val="25000"/>
                  </a:schemeClr>
                </a:solidFill>
              </a:rPr>
              <a:t>2020. un 2021. gadā izlietotais, 2022. gadam plānotais atbalsts</a:t>
            </a:r>
          </a:p>
        </c:rich>
      </c:tx>
      <c:layout>
        <c:manualLayout>
          <c:xMode val="edge"/>
          <c:yMode val="edge"/>
          <c:x val="0.2472861443208561"/>
          <c:y val="3.1372549019607843E-2"/>
        </c:manualLayout>
      </c:layout>
      <c:overlay val="0"/>
      <c:spPr>
        <a:noFill/>
        <a:ln>
          <a:noFill/>
        </a:ln>
        <a:effectLst/>
      </c:spPr>
      <c:txPr>
        <a:bodyPr rot="0" spcFirstLastPara="1" vertOverflow="ellipsis" vert="horz" wrap="square" anchor="ctr" anchorCtr="1"/>
        <a:lstStyle/>
        <a:p>
          <a:pPr>
            <a:defRPr sz="1600" b="1" i="0" u="none" strike="noStrike" kern="1200" spc="0" baseline="0">
              <a:solidFill>
                <a:schemeClr val="tx1">
                  <a:lumMod val="75000"/>
                  <a:lumOff val="25000"/>
                </a:schemeClr>
              </a:solidFill>
              <a:latin typeface="+mn-lt"/>
              <a:ea typeface="+mn-ea"/>
              <a:cs typeface="+mn-cs"/>
            </a:defRPr>
          </a:pPr>
          <a:endParaRPr lang="lv-LV"/>
        </a:p>
      </c:txPr>
    </c:title>
    <c:autoTitleDeleted val="0"/>
    <c:plotArea>
      <c:layout/>
      <c:barChart>
        <c:barDir val="col"/>
        <c:grouping val="clustered"/>
        <c:varyColors val="0"/>
        <c:ser>
          <c:idx val="0"/>
          <c:order val="0"/>
          <c:tx>
            <c:v>2020.g. izpilde</c:v>
          </c:tx>
          <c:spPr>
            <a:solidFill>
              <a:schemeClr val="accent1"/>
            </a:solidFill>
            <a:ln>
              <a:noFill/>
            </a:ln>
            <a:effectLst/>
          </c:spPr>
          <c:invertIfNegative val="0"/>
          <c:dLbls>
            <c:dLbl>
              <c:idx val="0"/>
              <c:layout>
                <c:manualLayout>
                  <c:x val="-3.6144581742204888E-3"/>
                  <c:y val="5.2287581699346402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B424-4665-9E46-1A01B043D25F}"/>
                </c:ext>
              </c:extLst>
            </c:dLbl>
            <c:dLbl>
              <c:idx val="2"/>
              <c:layout>
                <c:manualLayout>
                  <c:x val="0"/>
                  <c:y val="-7.843137254901960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D2E-4838-AE3B-C12355F3E4E6}"/>
                </c:ext>
              </c:extLst>
            </c:dLbl>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lumMod val="75000"/>
                        <a:lumOff val="25000"/>
                      </a:schemeClr>
                    </a:solidFill>
                    <a:latin typeface="Times New Roman" panose="02020603050405020304" pitchFamily="18" charset="0"/>
                    <a:ea typeface="+mn-ea"/>
                    <a:cs typeface="Times New Roman" panose="02020603050405020304" pitchFamily="18" charset="0"/>
                  </a:defRPr>
                </a:pPr>
                <a:endParaRPr lang="lv-LV"/>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grafiks_!$B$17:$B$23</c:f>
              <c:strCache>
                <c:ptCount val="6"/>
                <c:pt idx="0">
                  <c:v>Kopējais atbalsts</c:v>
                </c:pt>
                <c:pt idx="1">
                  <c:v>Atbalsts nozarēm</c:v>
                </c:pt>
                <c:pt idx="2">
                  <c:v>Atbalsts aizdevumu un garantiju jomā</c:v>
                </c:pt>
                <c:pt idx="3">
                  <c:v>Atbalsts pabalstu jomā</c:v>
                </c:pt>
                <c:pt idx="4">
                  <c:v>Atbalsts nodokļu jomā</c:v>
                </c:pt>
                <c:pt idx="5">
                  <c:v>ES fondu finansējuma atbalsts</c:v>
                </c:pt>
              </c:strCache>
            </c:strRef>
          </c:cat>
          <c:val>
            <c:numRef>
              <c:f>grafiks_!$C$17:$C$22</c:f>
              <c:numCache>
                <c:formatCode>#,##0</c:formatCode>
                <c:ptCount val="6"/>
                <c:pt idx="0">
                  <c:v>1279.5963616900003</c:v>
                </c:pt>
                <c:pt idx="1">
                  <c:v>631.79394600000012</c:v>
                </c:pt>
                <c:pt idx="2">
                  <c:v>239.96399569000002</c:v>
                </c:pt>
                <c:pt idx="3">
                  <c:v>129.58778200000003</c:v>
                </c:pt>
                <c:pt idx="4">
                  <c:v>250.99299999999999</c:v>
                </c:pt>
                <c:pt idx="5">
                  <c:v>27.257638</c:v>
                </c:pt>
              </c:numCache>
            </c:numRef>
          </c:val>
          <c:extLst>
            <c:ext xmlns:c16="http://schemas.microsoft.com/office/drawing/2014/chart" uri="{C3380CC4-5D6E-409C-BE32-E72D297353CC}">
              <c16:uniqueId val="{0000000F-B424-4665-9E46-1A01B043D25F}"/>
            </c:ext>
          </c:extLst>
        </c:ser>
        <c:ser>
          <c:idx val="1"/>
          <c:order val="1"/>
          <c:tx>
            <c:v>2021.g. izpilde</c:v>
          </c:tx>
          <c:spPr>
            <a:solidFill>
              <a:schemeClr val="accent2"/>
            </a:solidFill>
            <a:ln>
              <a:noFill/>
            </a:ln>
            <a:effectLst/>
          </c:spPr>
          <c:invertIfNegative val="0"/>
          <c:dLbls>
            <c:dLbl>
              <c:idx val="0"/>
              <c:layout>
                <c:manualLayout>
                  <c:x val="2.4096387828136594E-3"/>
                  <c:y val="1.307189542483660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B424-4665-9E46-1A01B043D25F}"/>
                </c:ext>
              </c:extLst>
            </c:dLbl>
            <c:dLbl>
              <c:idx val="1"/>
              <c:layout>
                <c:manualLayout>
                  <c:x val="-1.2048193914068297E-3"/>
                  <c:y val="1.0457516339869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B424-4665-9E46-1A01B043D25F}"/>
                </c:ext>
              </c:extLst>
            </c:dLbl>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lumMod val="75000"/>
                        <a:lumOff val="25000"/>
                      </a:schemeClr>
                    </a:solidFill>
                    <a:latin typeface="Times New Roman" panose="02020603050405020304" pitchFamily="18" charset="0"/>
                    <a:ea typeface="+mn-ea"/>
                    <a:cs typeface="Times New Roman" panose="02020603050405020304" pitchFamily="18" charset="0"/>
                  </a:defRPr>
                </a:pPr>
                <a:endParaRPr lang="lv-LV"/>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grafiks_!$B$17:$B$23</c:f>
              <c:strCache>
                <c:ptCount val="6"/>
                <c:pt idx="0">
                  <c:v>Kopējais atbalsts</c:v>
                </c:pt>
                <c:pt idx="1">
                  <c:v>Atbalsts nozarēm</c:v>
                </c:pt>
                <c:pt idx="2">
                  <c:v>Atbalsts aizdevumu un garantiju jomā</c:v>
                </c:pt>
                <c:pt idx="3">
                  <c:v>Atbalsts pabalstu jomā</c:v>
                </c:pt>
                <c:pt idx="4">
                  <c:v>Atbalsts nodokļu jomā</c:v>
                </c:pt>
                <c:pt idx="5">
                  <c:v>ES fondu finansējuma atbalsts</c:v>
                </c:pt>
              </c:strCache>
            </c:strRef>
          </c:cat>
          <c:val>
            <c:numRef>
              <c:f>grafiks_!$D$17:$D$22</c:f>
              <c:numCache>
                <c:formatCode>#,##0</c:formatCode>
                <c:ptCount val="6"/>
                <c:pt idx="0">
                  <c:v>2283.6463718799996</c:v>
                </c:pt>
                <c:pt idx="1">
                  <c:v>1497.1246124100001</c:v>
                </c:pt>
                <c:pt idx="2">
                  <c:v>133.31562346999999</c:v>
                </c:pt>
                <c:pt idx="3">
                  <c:v>533.45613600000001</c:v>
                </c:pt>
                <c:pt idx="4">
                  <c:v>62.55</c:v>
                </c:pt>
                <c:pt idx="5">
                  <c:v>57.2</c:v>
                </c:pt>
              </c:numCache>
            </c:numRef>
          </c:val>
          <c:extLst>
            <c:ext xmlns:c16="http://schemas.microsoft.com/office/drawing/2014/chart" uri="{C3380CC4-5D6E-409C-BE32-E72D297353CC}">
              <c16:uniqueId val="{00000010-B424-4665-9E46-1A01B043D25F}"/>
            </c:ext>
          </c:extLst>
        </c:ser>
        <c:ser>
          <c:idx val="2"/>
          <c:order val="2"/>
          <c:tx>
            <c:v>2022.g. plāns</c:v>
          </c:tx>
          <c:spPr>
            <a:solidFill>
              <a:schemeClr val="accent3"/>
            </a:solidFill>
            <a:ln>
              <a:noFill/>
            </a:ln>
            <a:effectLst/>
          </c:spPr>
          <c:invertIfNegative val="0"/>
          <c:dLbls>
            <c:dLbl>
              <c:idx val="0"/>
              <c:layout>
                <c:manualLayout>
                  <c:x val="3.6144581742204888E-3"/>
                  <c:y val="2.614379084967272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B424-4665-9E46-1A01B043D25F}"/>
                </c:ext>
              </c:extLst>
            </c:dLbl>
            <c:dLbl>
              <c:idx val="2"/>
              <c:layout>
                <c:manualLayout>
                  <c:x val="7.4783397858444421E-3"/>
                  <c:y val="7.843137254901960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B424-4665-9E46-1A01B043D25F}"/>
                </c:ext>
              </c:extLst>
            </c:dLbl>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lumMod val="75000"/>
                        <a:lumOff val="25000"/>
                      </a:schemeClr>
                    </a:solidFill>
                    <a:latin typeface="Times New Roman" panose="02020603050405020304" pitchFamily="18" charset="0"/>
                    <a:ea typeface="+mn-ea"/>
                    <a:cs typeface="Times New Roman" panose="02020603050405020304" pitchFamily="18" charset="0"/>
                  </a:defRPr>
                </a:pPr>
                <a:endParaRPr lang="lv-LV"/>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grafiks_!$B$17:$B$23</c:f>
              <c:strCache>
                <c:ptCount val="6"/>
                <c:pt idx="0">
                  <c:v>Kopējais atbalsts</c:v>
                </c:pt>
                <c:pt idx="1">
                  <c:v>Atbalsts nozarēm</c:v>
                </c:pt>
                <c:pt idx="2">
                  <c:v>Atbalsts aizdevumu un garantiju jomā</c:v>
                </c:pt>
                <c:pt idx="3">
                  <c:v>Atbalsts pabalstu jomā</c:v>
                </c:pt>
                <c:pt idx="4">
                  <c:v>Atbalsts nodokļu jomā</c:v>
                </c:pt>
                <c:pt idx="5">
                  <c:v>ES fondu finansējuma atbalsts</c:v>
                </c:pt>
              </c:strCache>
            </c:strRef>
          </c:cat>
          <c:val>
            <c:numRef>
              <c:f>grafiks_!$E$17:$E$22</c:f>
              <c:numCache>
                <c:formatCode>#,##0</c:formatCode>
                <c:ptCount val="6"/>
                <c:pt idx="0">
                  <c:v>1401.86363947</c:v>
                </c:pt>
                <c:pt idx="1">
                  <c:v>812.62542394999991</c:v>
                </c:pt>
                <c:pt idx="2">
                  <c:v>199.76380852000003</c:v>
                </c:pt>
                <c:pt idx="3">
                  <c:v>117.454605</c:v>
                </c:pt>
                <c:pt idx="4">
                  <c:v>35.5</c:v>
                </c:pt>
                <c:pt idx="5">
                  <c:v>236.519802</c:v>
                </c:pt>
              </c:numCache>
            </c:numRef>
          </c:val>
          <c:extLst>
            <c:ext xmlns:c16="http://schemas.microsoft.com/office/drawing/2014/chart" uri="{C3380CC4-5D6E-409C-BE32-E72D297353CC}">
              <c16:uniqueId val="{00000011-B424-4665-9E46-1A01B043D25F}"/>
            </c:ext>
          </c:extLst>
        </c:ser>
        <c:dLbls>
          <c:showLegendKey val="0"/>
          <c:showVal val="0"/>
          <c:showCatName val="0"/>
          <c:showSerName val="0"/>
          <c:showPercent val="0"/>
          <c:showBubbleSize val="0"/>
        </c:dLbls>
        <c:gapWidth val="219"/>
        <c:axId val="907041760"/>
        <c:axId val="907040120"/>
      </c:barChart>
      <c:catAx>
        <c:axId val="9070417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8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lv-LV"/>
          </a:p>
        </c:txPr>
        <c:crossAx val="907040120"/>
        <c:crosses val="autoZero"/>
        <c:auto val="1"/>
        <c:lblAlgn val="ctr"/>
        <c:lblOffset val="100"/>
        <c:noMultiLvlLbl val="0"/>
      </c:catAx>
      <c:valAx>
        <c:axId val="907040120"/>
        <c:scaling>
          <c:orientation val="minMax"/>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8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r>
                  <a:rPr lang="lv-LV" sz="1800">
                    <a:latin typeface="Times New Roman" panose="02020603050405020304" pitchFamily="18" charset="0"/>
                    <a:cs typeface="Times New Roman" panose="02020603050405020304" pitchFamily="18" charset="0"/>
                  </a:rPr>
                  <a:t>milj.eiro</a:t>
                </a:r>
              </a:p>
            </c:rich>
          </c:tx>
          <c:overlay val="0"/>
          <c:spPr>
            <a:noFill/>
            <a:ln>
              <a:noFill/>
            </a:ln>
            <a:effectLst/>
          </c:spPr>
          <c:txPr>
            <a:bodyPr rot="-5400000" spcFirstLastPara="1" vertOverflow="ellipsis" vert="horz" wrap="square" anchor="ctr" anchorCtr="1"/>
            <a:lstStyle/>
            <a:p>
              <a:pPr>
                <a:defRPr sz="18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lv-LV"/>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8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lv-LV"/>
          </a:p>
        </c:txPr>
        <c:crossAx val="9070417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8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lv-LV"/>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[ATBALSTA APJOMS_10052022.xlsx]pivot!PivotTable1</c:name>
    <c:fmtId val="12"/>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lv-LV" sz="1800" b="1" i="0" baseline="0">
                <a:effectLst/>
              </a:rPr>
              <a:t>Lielāko pasākumu apjomi 2022. gadā pa nedēļām* un kumulatīvi (izvēlnes grafiks)</a:t>
            </a:r>
            <a:endParaRPr lang="lv-LV">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lv-LV"/>
        </a:p>
      </c:txPr>
    </c:title>
    <c:autoTitleDeleted val="0"/>
    <c:pivotFmts>
      <c:pivotFmt>
        <c:idx val="0"/>
        <c:spPr>
          <a:solidFill>
            <a:schemeClr val="accent1"/>
          </a:solidFill>
          <a:ln w="28575" cap="rnd">
            <a:solidFill>
              <a:schemeClr val="accent1"/>
            </a:solidFill>
            <a:round/>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chemeClr val="accent2"/>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pivot!$B$3</c:f>
              <c:strCache>
                <c:ptCount val="1"/>
                <c:pt idx="0">
                  <c:v>Sum of Izdevumi kumulatīvi, milj. eiro</c:v>
                </c:pt>
              </c:strCache>
            </c:strRef>
          </c:tx>
          <c:spPr>
            <a:solidFill>
              <a:schemeClr val="accent1"/>
            </a:solidFill>
            <a:ln>
              <a:noFill/>
            </a:ln>
            <a:effectLst/>
          </c:spPr>
          <c:invertIfNegative val="0"/>
          <c:cat>
            <c:strRef>
              <c:f>pivot!$A$4:$A$12</c:f>
              <c:strCache>
                <c:ptCount val="9"/>
                <c:pt idx="0">
                  <c:v>2022.01.16.</c:v>
                </c:pt>
                <c:pt idx="1">
                  <c:v>2022.01.23.</c:v>
                </c:pt>
                <c:pt idx="2">
                  <c:v>2022.01.30.</c:v>
                </c:pt>
                <c:pt idx="3">
                  <c:v>2022.02.06.</c:v>
                </c:pt>
                <c:pt idx="4">
                  <c:v>2022.02.13.</c:v>
                </c:pt>
                <c:pt idx="5">
                  <c:v>2022.02.20.</c:v>
                </c:pt>
                <c:pt idx="6">
                  <c:v>2022.02.27.</c:v>
                </c:pt>
                <c:pt idx="7">
                  <c:v>2022.03.06.</c:v>
                </c:pt>
                <c:pt idx="8">
                  <c:v>2022.03.13.</c:v>
                </c:pt>
              </c:strCache>
            </c:strRef>
          </c:cat>
          <c:val>
            <c:numRef>
              <c:f>pivot!$B$4:$B$12</c:f>
              <c:numCache>
                <c:formatCode>#,##0</c:formatCode>
                <c:ptCount val="9"/>
                <c:pt idx="0">
                  <c:v>3.7</c:v>
                </c:pt>
                <c:pt idx="1">
                  <c:v>4.4000000000000004</c:v>
                </c:pt>
                <c:pt idx="2">
                  <c:v>4.96</c:v>
                </c:pt>
                <c:pt idx="3">
                  <c:v>5</c:v>
                </c:pt>
                <c:pt idx="4">
                  <c:v>5.0999999999999996</c:v>
                </c:pt>
                <c:pt idx="5">
                  <c:v>5.3</c:v>
                </c:pt>
                <c:pt idx="6">
                  <c:v>5.3</c:v>
                </c:pt>
                <c:pt idx="7">
                  <c:v>6.07</c:v>
                </c:pt>
                <c:pt idx="8">
                  <c:v>6.1</c:v>
                </c:pt>
              </c:numCache>
            </c:numRef>
          </c:val>
          <c:extLst>
            <c:ext xmlns:c16="http://schemas.microsoft.com/office/drawing/2014/chart" uri="{C3380CC4-5D6E-409C-BE32-E72D297353CC}">
              <c16:uniqueId val="{00000000-3823-434C-8F6B-07576961E1A1}"/>
            </c:ext>
          </c:extLst>
        </c:ser>
        <c:ser>
          <c:idx val="1"/>
          <c:order val="1"/>
          <c:tx>
            <c:strRef>
              <c:f>pivot!$C$3</c:f>
              <c:strCache>
                <c:ptCount val="1"/>
                <c:pt idx="0">
                  <c:v>Sum of Izdevumi periodā, milj. eiro</c:v>
                </c:pt>
              </c:strCache>
            </c:strRef>
          </c:tx>
          <c:spPr>
            <a:solidFill>
              <a:schemeClr val="accent2"/>
            </a:solidFill>
            <a:ln>
              <a:noFill/>
            </a:ln>
            <a:effectLst/>
          </c:spPr>
          <c:invertIfNegative val="0"/>
          <c:cat>
            <c:strRef>
              <c:f>pivot!$A$4:$A$12</c:f>
              <c:strCache>
                <c:ptCount val="9"/>
                <c:pt idx="0">
                  <c:v>2022.01.16.</c:v>
                </c:pt>
                <c:pt idx="1">
                  <c:v>2022.01.23.</c:v>
                </c:pt>
                <c:pt idx="2">
                  <c:v>2022.01.30.</c:v>
                </c:pt>
                <c:pt idx="3">
                  <c:v>2022.02.06.</c:v>
                </c:pt>
                <c:pt idx="4">
                  <c:v>2022.02.13.</c:v>
                </c:pt>
                <c:pt idx="5">
                  <c:v>2022.02.20.</c:v>
                </c:pt>
                <c:pt idx="6">
                  <c:v>2022.02.27.</c:v>
                </c:pt>
                <c:pt idx="7">
                  <c:v>2022.03.06.</c:v>
                </c:pt>
                <c:pt idx="8">
                  <c:v>2022.03.13.</c:v>
                </c:pt>
              </c:strCache>
            </c:strRef>
          </c:cat>
          <c:val>
            <c:numRef>
              <c:f>pivot!$C$4:$C$12</c:f>
              <c:numCache>
                <c:formatCode>#,##0</c:formatCode>
                <c:ptCount val="9"/>
                <c:pt idx="0">
                  <c:v>0</c:v>
                </c:pt>
                <c:pt idx="1">
                  <c:v>0.70000000000000018</c:v>
                </c:pt>
                <c:pt idx="2">
                  <c:v>0.55999999999999961</c:v>
                </c:pt>
                <c:pt idx="3">
                  <c:v>4.0000000000000036E-2</c:v>
                </c:pt>
                <c:pt idx="4">
                  <c:v>9.9999999999999645E-2</c:v>
                </c:pt>
                <c:pt idx="5">
                  <c:v>0.29999999999999982</c:v>
                </c:pt>
                <c:pt idx="6">
                  <c:v>0.29999999999999982</c:v>
                </c:pt>
                <c:pt idx="7">
                  <c:v>0.77000000000000046</c:v>
                </c:pt>
                <c:pt idx="8">
                  <c:v>2.9999999999999361E-2</c:v>
                </c:pt>
              </c:numCache>
            </c:numRef>
          </c:val>
          <c:extLst>
            <c:ext xmlns:c16="http://schemas.microsoft.com/office/drawing/2014/chart" uri="{C3380CC4-5D6E-409C-BE32-E72D297353CC}">
              <c16:uniqueId val="{00000001-3823-434C-8F6B-07576961E1A1}"/>
            </c:ext>
          </c:extLst>
        </c:ser>
        <c:dLbls>
          <c:showLegendKey val="0"/>
          <c:showVal val="0"/>
          <c:showCatName val="0"/>
          <c:showSerName val="0"/>
          <c:showPercent val="0"/>
          <c:showBubbleSize val="0"/>
        </c:dLbls>
        <c:gapWidth val="150"/>
        <c:axId val="687232080"/>
        <c:axId val="687246640"/>
      </c:barChart>
      <c:valAx>
        <c:axId val="687246640"/>
        <c:scaling>
          <c:orientation val="minMax"/>
        </c:scaling>
        <c:delete val="0"/>
        <c:axPos val="r"/>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687232080"/>
        <c:crosses val="max"/>
        <c:crossBetween val="between"/>
      </c:valAx>
      <c:catAx>
        <c:axId val="68723208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687246640"/>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8</xdr:col>
      <xdr:colOff>42365</xdr:colOff>
      <xdr:row>1</xdr:row>
      <xdr:rowOff>0</xdr:rowOff>
    </xdr:from>
    <xdr:to>
      <xdr:col>23</xdr:col>
      <xdr:colOff>509365</xdr:colOff>
      <xdr:row>23</xdr:row>
      <xdr:rowOff>370417</xdr:rowOff>
    </xdr:to>
    <xdr:pic>
      <xdr:nvPicPr>
        <xdr:cNvPr id="3" name="Picture 2">
          <a:extLst>
            <a:ext uri="{FF2B5EF4-FFF2-40B4-BE49-F238E27FC236}">
              <a16:creationId xmlns:a16="http://schemas.microsoft.com/office/drawing/2014/main" id="{94BC47A4-4075-9B98-19DF-13DCAFFF2618}"/>
            </a:ext>
          </a:extLst>
        </xdr:cNvPr>
        <xdr:cNvPicPr>
          <a:picLocks noChangeAspect="1"/>
        </xdr:cNvPicPr>
      </xdr:nvPicPr>
      <xdr:blipFill>
        <a:blip xmlns:r="http://schemas.openxmlformats.org/officeDocument/2006/relationships" r:embed="rId1"/>
        <a:stretch>
          <a:fillRect/>
        </a:stretch>
      </xdr:blipFill>
      <xdr:spPr>
        <a:xfrm>
          <a:off x="9186365" y="201083"/>
          <a:ext cx="9293500" cy="6424084"/>
        </a:xfrm>
        <a:prstGeom prst="rect">
          <a:avLst/>
        </a:prstGeom>
      </xdr:spPr>
    </xdr:pic>
    <xdr:clientData/>
  </xdr:twoCellAnchor>
  <xdr:twoCellAnchor editAs="oneCell">
    <xdr:from>
      <xdr:col>8</xdr:col>
      <xdr:colOff>42334</xdr:colOff>
      <xdr:row>24</xdr:row>
      <xdr:rowOff>0</xdr:rowOff>
    </xdr:from>
    <xdr:to>
      <xdr:col>23</xdr:col>
      <xdr:colOff>497417</xdr:colOff>
      <xdr:row>43</xdr:row>
      <xdr:rowOff>433916</xdr:rowOff>
    </xdr:to>
    <xdr:pic>
      <xdr:nvPicPr>
        <xdr:cNvPr id="4" name="Picture 3">
          <a:extLst>
            <a:ext uri="{FF2B5EF4-FFF2-40B4-BE49-F238E27FC236}">
              <a16:creationId xmlns:a16="http://schemas.microsoft.com/office/drawing/2014/main" id="{0F790A10-F3AF-B55B-B5C0-EABC12CBD7BC}"/>
            </a:ext>
          </a:extLst>
        </xdr:cNvPr>
        <xdr:cNvPicPr>
          <a:picLocks noChangeAspect="1"/>
        </xdr:cNvPicPr>
      </xdr:nvPicPr>
      <xdr:blipFill>
        <a:blip xmlns:r="http://schemas.openxmlformats.org/officeDocument/2006/relationships" r:embed="rId2"/>
        <a:stretch>
          <a:fillRect/>
        </a:stretch>
      </xdr:blipFill>
      <xdr:spPr>
        <a:xfrm>
          <a:off x="9186334" y="6667500"/>
          <a:ext cx="9281583" cy="48894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15874</xdr:colOff>
      <xdr:row>0</xdr:row>
      <xdr:rowOff>0</xdr:rowOff>
    </xdr:from>
    <xdr:to>
      <xdr:col>8</xdr:col>
      <xdr:colOff>533400</xdr:colOff>
      <xdr:row>17</xdr:row>
      <xdr:rowOff>69849</xdr:rowOff>
    </xdr:to>
    <xdr:graphicFrame macro="">
      <xdr:nvGraphicFramePr>
        <xdr:cNvPr id="2" name="Chart 1">
          <a:extLst>
            <a:ext uri="{FF2B5EF4-FFF2-40B4-BE49-F238E27FC236}">
              <a16:creationId xmlns:a16="http://schemas.microsoft.com/office/drawing/2014/main" id="{961F53A5-E53F-441C-82B7-B15C9E99783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31751</xdr:colOff>
      <xdr:row>18</xdr:row>
      <xdr:rowOff>54426</xdr:rowOff>
    </xdr:from>
    <xdr:to>
      <xdr:col>23</xdr:col>
      <xdr:colOff>444500</xdr:colOff>
      <xdr:row>76</xdr:row>
      <xdr:rowOff>10582</xdr:rowOff>
    </xdr:to>
    <xdr:graphicFrame macro="">
      <xdr:nvGraphicFramePr>
        <xdr:cNvPr id="7" name="Chart 6">
          <a:extLst>
            <a:ext uri="{FF2B5EF4-FFF2-40B4-BE49-F238E27FC236}">
              <a16:creationId xmlns:a16="http://schemas.microsoft.com/office/drawing/2014/main" id="{00000000-0008-0000-01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15</xdr:col>
      <xdr:colOff>71439</xdr:colOff>
      <xdr:row>0</xdr:row>
      <xdr:rowOff>0</xdr:rowOff>
    </xdr:from>
    <xdr:to>
      <xdr:col>32</xdr:col>
      <xdr:colOff>333373</xdr:colOff>
      <xdr:row>28</xdr:row>
      <xdr:rowOff>43657</xdr:rowOff>
    </xdr:to>
    <xdr:graphicFrame macro="">
      <xdr:nvGraphicFramePr>
        <xdr:cNvPr id="2" name="Chart 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204789</xdr:colOff>
      <xdr:row>22</xdr:row>
      <xdr:rowOff>0</xdr:rowOff>
    </xdr:from>
    <xdr:to>
      <xdr:col>14</xdr:col>
      <xdr:colOff>523875</xdr:colOff>
      <xdr:row>48</xdr:row>
      <xdr:rowOff>111125</xdr:rowOff>
    </xdr:to>
    <xdr:graphicFrame macro="">
      <xdr:nvGraphicFramePr>
        <xdr:cNvPr id="4" name="Chart 3">
          <a:extLst>
            <a:ext uri="{FF2B5EF4-FFF2-40B4-BE49-F238E27FC236}">
              <a16:creationId xmlns:a16="http://schemas.microsoft.com/office/drawing/2014/main" id="{DC452787-3464-4DF4-BD06-54FB8A52EDB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3</xdr:col>
      <xdr:colOff>111124</xdr:colOff>
      <xdr:row>2</xdr:row>
      <xdr:rowOff>25399</xdr:rowOff>
    </xdr:from>
    <xdr:to>
      <xdr:col>13</xdr:col>
      <xdr:colOff>361950</xdr:colOff>
      <xdr:row>23</xdr:row>
      <xdr:rowOff>38100</xdr:rowOff>
    </xdr:to>
    <xdr:graphicFrame macro="">
      <xdr:nvGraphicFramePr>
        <xdr:cNvPr id="5" name="Chart 4">
          <a:extLst>
            <a:ext uri="{FF2B5EF4-FFF2-40B4-BE49-F238E27FC236}">
              <a16:creationId xmlns:a16="http://schemas.microsoft.com/office/drawing/2014/main" id="{00000000-0008-0000-04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 refreshedDate="44634.738295949071" createdVersion="6" refreshedVersion="7" minRefreshableVersion="3" recordCount="54" xr:uid="{00000000-000A-0000-FFFF-FFFF00000000}">
  <cacheSource type="worksheet">
    <worksheetSource ref="A1:D55" sheet="izpildes dati"/>
  </cacheSource>
  <cacheFields count="4">
    <cacheField name="Datums" numFmtId="0">
      <sharedItems count="57">
        <s v="2022.01.16."/>
        <s v="2022.01.23."/>
        <s v="2022.01.30."/>
        <s v="2022.02.06."/>
        <s v="2022.02.13."/>
        <s v="2022.02.20."/>
        <s v="2022.02.27."/>
        <s v="2022.03.06."/>
        <s v="2022.03.13."/>
        <s v="2021.02.14." u="1"/>
        <s v="2021.03.14." u="1"/>
        <s v="2021.08.29." u="1"/>
        <s v="2021.05.09." u="1"/>
        <s v="2021.09.19." u="1"/>
        <s v="2021.10.10." u="1"/>
        <s v="2021.12.05." u="1"/>
        <s v="2021.01.17." u="1"/>
        <s v="2021.02.07." u="1"/>
        <s v="2021.03.07." u="1"/>
        <s v="2021.08.22." u="1"/>
        <s v="2021.05.02." u="1"/>
        <s v="2021.11.28." u="1"/>
        <s v="2021.09.12." u="1"/>
        <s v="2021.05.30." u="1"/>
        <s v="2021.04.25." u="1"/>
        <s v="2021.06.30." u="1"/>
        <s v="2021.06.20." u="1"/>
        <s v="2021.07.25." u="1"/>
        <s v="2021.09.30." u="1"/>
        <s v="2021.10.31." u="1"/>
        <s v="2021.08.15." u="1"/>
        <s v="2021.12.31." u="1"/>
        <s v="2021.11.21." u="1"/>
        <s v="2021.12.26." u="1"/>
        <s v="2021.09.05." u="1"/>
        <s v="2021.02.28." u="1"/>
        <s v="2021.03.28." u="1"/>
        <s v="2021.05.23." u="1"/>
        <s v="2021.04.18." u="1"/>
        <s v="2021.06.13." u="1"/>
        <s v="2021.07.18." u="1"/>
        <s v="2021.10.24." u="1"/>
        <s v="2021.08.08." u="1"/>
        <s v="2021.11.14." u="1"/>
        <s v="2021.12.19." u="1"/>
        <s v="2021.02.21." u="1"/>
        <s v="2021.03.21." u="1"/>
        <s v="2021.04.11." u="1"/>
        <s v="2021.05.16." u="1"/>
        <s v="2021.04.01." u="1"/>
        <s v="2021.07.11." u="1"/>
        <s v="2021.09.26." u="1"/>
        <s v="2021.06.06." u="1"/>
        <s v="2021.10.17." u="1"/>
        <s v="2021.08.01." u="1"/>
        <s v="2021.12.12." u="1"/>
        <s v="2021.11.07." u="1"/>
      </sharedItems>
    </cacheField>
    <cacheField name="Pasākuma nosaukums" numFmtId="0">
      <sharedItems count="8">
        <s v="Nodokļu samaksas termiņa pagarinājumi"/>
        <s v="Dīkstāves pabalsti"/>
        <s v="Algu subsīdijas"/>
        <s v="Granti apgrozāmiem līdzekļiem"/>
        <s v="Pabalsts (20 EUR x 5 mēn) pesonām virs 60 gadu vecuma"/>
        <s v="Izdevumi veselības nozarei"/>
        <s v="Vienreizējs pabalsts (200 EUR) senioriem un cilvēkiem ar invaliditāti" u="1"/>
        <s v="Vienreizējs pabalsts (500 EUR) ģimenēm par katru bērnu" u="1"/>
      </sharedItems>
    </cacheField>
    <cacheField name="Izdevumi kumulatīvi, milj. eiro" numFmtId="1">
      <sharedItems containsSemiMixedTypes="0" containsString="0" containsNumber="1" minValue="0" maxValue="55.3"/>
    </cacheField>
    <cacheField name="Izdevumi periodā, milj. eiro" numFmtId="0">
      <sharedItems containsSemiMixedTypes="0" containsString="0" containsNumber="1" minValue="-0.24999999999999994" maxValue="17.618765000000003"/>
    </cacheField>
  </cacheFields>
  <extLst>
    <ext xmlns:x14="http://schemas.microsoft.com/office/spreadsheetml/2009/9/main" uri="{725AE2AE-9491-48be-B2B4-4EB974FC3084}">
      <x14:pivotCacheDefinition pivotCacheId="3"/>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54">
  <r>
    <x v="0"/>
    <x v="0"/>
    <n v="0.4"/>
    <n v="0"/>
  </r>
  <r>
    <x v="1"/>
    <x v="0"/>
    <n v="0.4"/>
    <n v="0"/>
  </r>
  <r>
    <x v="2"/>
    <x v="0"/>
    <n v="0.44"/>
    <n v="-3.999999999999998E-2"/>
  </r>
  <r>
    <x v="3"/>
    <x v="0"/>
    <n v="0.69"/>
    <n v="-0.24999999999999994"/>
  </r>
  <r>
    <x v="4"/>
    <x v="0"/>
    <n v="0.75"/>
    <n v="-6.0000000000000053E-2"/>
  </r>
  <r>
    <x v="5"/>
    <x v="0"/>
    <n v="0.75"/>
    <n v="0"/>
  </r>
  <r>
    <x v="6"/>
    <x v="0"/>
    <n v="0.75"/>
    <n v="0"/>
  </r>
  <r>
    <x v="7"/>
    <x v="0"/>
    <n v="0.96"/>
    <n v="0.21"/>
  </r>
  <r>
    <x v="8"/>
    <x v="0"/>
    <n v="1.02"/>
    <n v="6.0000000000000053E-2"/>
  </r>
  <r>
    <x v="0"/>
    <x v="1"/>
    <n v="0"/>
    <n v="0"/>
  </r>
  <r>
    <x v="1"/>
    <x v="1"/>
    <n v="0"/>
    <n v="0"/>
  </r>
  <r>
    <x v="2"/>
    <x v="1"/>
    <n v="0"/>
    <n v="0"/>
  </r>
  <r>
    <x v="3"/>
    <x v="1"/>
    <n v="0"/>
    <n v="0"/>
  </r>
  <r>
    <x v="4"/>
    <x v="1"/>
    <n v="0"/>
    <n v="0"/>
  </r>
  <r>
    <x v="5"/>
    <x v="1"/>
    <n v="0"/>
    <n v="0"/>
  </r>
  <r>
    <x v="6"/>
    <x v="1"/>
    <n v="0"/>
    <n v="0"/>
  </r>
  <r>
    <x v="7"/>
    <x v="1"/>
    <n v="0"/>
    <n v="0"/>
  </r>
  <r>
    <x v="8"/>
    <x v="1"/>
    <n v="0"/>
    <n v="0"/>
  </r>
  <r>
    <x v="0"/>
    <x v="2"/>
    <n v="3.7"/>
    <n v="0"/>
  </r>
  <r>
    <x v="1"/>
    <x v="2"/>
    <n v="4.4000000000000004"/>
    <n v="0.70000000000000018"/>
  </r>
  <r>
    <x v="2"/>
    <x v="2"/>
    <n v="4.96"/>
    <n v="0.55999999999999961"/>
  </r>
  <r>
    <x v="3"/>
    <x v="2"/>
    <n v="5"/>
    <n v="4.0000000000000036E-2"/>
  </r>
  <r>
    <x v="4"/>
    <x v="2"/>
    <n v="5.0999999999999996"/>
    <n v="9.9999999999999645E-2"/>
  </r>
  <r>
    <x v="5"/>
    <x v="2"/>
    <n v="5.3"/>
    <n v="0.29999999999999982"/>
  </r>
  <r>
    <x v="6"/>
    <x v="2"/>
    <n v="5.3"/>
    <n v="0.29999999999999982"/>
  </r>
  <r>
    <x v="7"/>
    <x v="2"/>
    <n v="6.07"/>
    <n v="0.77000000000000046"/>
  </r>
  <r>
    <x v="8"/>
    <x v="2"/>
    <n v="6.1"/>
    <n v="2.9999999999999361E-2"/>
  </r>
  <r>
    <x v="0"/>
    <x v="3"/>
    <n v="29.8"/>
    <n v="0"/>
  </r>
  <r>
    <x v="1"/>
    <x v="3"/>
    <n v="41.8"/>
    <n v="11.999999999999996"/>
  </r>
  <r>
    <x v="2"/>
    <x v="3"/>
    <n v="49.29"/>
    <n v="7.490000000000002"/>
  </r>
  <r>
    <x v="3"/>
    <x v="3"/>
    <n v="50.5"/>
    <n v="1.2100000000000009"/>
  </r>
  <r>
    <x v="4"/>
    <x v="3"/>
    <n v="52"/>
    <n v="1"/>
  </r>
  <r>
    <x v="5"/>
    <x v="3"/>
    <n v="52.9"/>
    <n v="0.89999999999999858"/>
  </r>
  <r>
    <x v="6"/>
    <x v="3"/>
    <n v="54.27"/>
    <n v="1.3700000000000045"/>
  </r>
  <r>
    <x v="7"/>
    <x v="3"/>
    <n v="54.8"/>
    <n v="0.52999999999999403"/>
  </r>
  <r>
    <x v="8"/>
    <x v="3"/>
    <n v="55.3"/>
    <n v="0.5"/>
  </r>
  <r>
    <x v="0"/>
    <x v="4"/>
    <n v="5.6"/>
    <n v="0"/>
  </r>
  <r>
    <x v="1"/>
    <x v="4"/>
    <n v="7.6669999999999998"/>
    <n v="2.0670000000000002"/>
  </r>
  <r>
    <x v="2"/>
    <x v="4"/>
    <n v="7.6821799999999998"/>
    <n v="1.5179999999999971E-2"/>
  </r>
  <r>
    <x v="3"/>
    <x v="4"/>
    <n v="9.6226199999999995"/>
    <n v="1.9404399999999997"/>
  </r>
  <r>
    <x v="4"/>
    <x v="4"/>
    <n v="12"/>
    <n v="2.3773800000000005"/>
  </r>
  <r>
    <x v="5"/>
    <x v="4"/>
    <n v="15.64706"/>
    <n v="3.6470599999999997"/>
  </r>
  <r>
    <x v="6"/>
    <x v="4"/>
    <n v="15.657400000000001"/>
    <n v="1.0340000000001126E-2"/>
  </r>
  <r>
    <x v="7"/>
    <x v="4"/>
    <n v="17.54392"/>
    <n v="1.8968600000000002"/>
  </r>
  <r>
    <x v="8"/>
    <x v="4"/>
    <n v="19.913540000000001"/>
    <n v="2.3696200000000012"/>
  </r>
  <r>
    <x v="0"/>
    <x v="5"/>
    <n v="0"/>
    <n v="0"/>
  </r>
  <r>
    <x v="1"/>
    <x v="5"/>
    <n v="6.9702460000000004"/>
    <n v="6.9702460000000004"/>
  </r>
  <r>
    <x v="2"/>
    <x v="5"/>
    <n v="6.98"/>
    <n v="9.7540000000000404E-3"/>
  </r>
  <r>
    <x v="3"/>
    <x v="5"/>
    <n v="7"/>
    <n v="1.9999999999999574E-2"/>
  </r>
  <r>
    <x v="4"/>
    <x v="5"/>
    <n v="7"/>
    <n v="1.9999999999999574E-2"/>
  </r>
  <r>
    <x v="5"/>
    <x v="5"/>
    <n v="6.9702460000000004"/>
    <n v="-9.7540000000000404E-3"/>
  </r>
  <r>
    <x v="6"/>
    <x v="5"/>
    <n v="6.9702460000000004"/>
    <n v="-9.7540000000000404E-3"/>
  </r>
  <r>
    <x v="7"/>
    <x v="5"/>
    <n v="24.589011000000003"/>
    <n v="17.618765000000003"/>
  </r>
  <r>
    <x v="8"/>
    <x v="5"/>
    <n v="24.591975999999999"/>
    <n v="2.9649999999961096E-3"/>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800-000000000000}" name="PivotTable1" cacheId="0" dataPosition="0" applyNumberFormats="0" applyBorderFormats="0" applyFontFormats="0" applyPatternFormats="0" applyAlignmentFormats="0" applyWidthHeightFormats="1" dataCaption="Values" updatedVersion="7" minRefreshableVersion="3" useAutoFormatting="1" rowGrandTotals="0" itemPrintTitles="1" createdVersion="6" indent="0" outline="1" outlineData="1" multipleFieldFilters="0" chartFormat="19">
  <location ref="A3:C12" firstHeaderRow="0" firstDataRow="1" firstDataCol="1" rowPageCount="1" colPageCount="1"/>
  <pivotFields count="4">
    <pivotField axis="axisRow" showAll="0" sortType="ascending">
      <items count="58">
        <item m="1" x="16"/>
        <item m="1" x="17"/>
        <item m="1" x="9"/>
        <item m="1" x="45"/>
        <item m="1" x="35"/>
        <item m="1" x="18"/>
        <item m="1" x="10"/>
        <item m="1" x="46"/>
        <item m="1" x="36"/>
        <item m="1" x="49"/>
        <item m="1" x="47"/>
        <item m="1" x="38"/>
        <item m="1" x="24"/>
        <item m="1" x="20"/>
        <item m="1" x="12"/>
        <item m="1" x="48"/>
        <item m="1" x="37"/>
        <item m="1" x="23"/>
        <item m="1" x="52"/>
        <item m="1" x="39"/>
        <item m="1" x="26"/>
        <item m="1" x="25"/>
        <item m="1" x="50"/>
        <item m="1" x="40"/>
        <item m="1" x="27"/>
        <item m="1" x="54"/>
        <item m="1" x="42"/>
        <item m="1" x="30"/>
        <item m="1" x="19"/>
        <item m="1" x="11"/>
        <item m="1" x="34"/>
        <item m="1" x="22"/>
        <item m="1" x="13"/>
        <item m="1" x="51"/>
        <item m="1" x="28"/>
        <item m="1" x="14"/>
        <item m="1" x="53"/>
        <item m="1" x="41"/>
        <item m="1" x="29"/>
        <item m="1" x="56"/>
        <item m="1" x="43"/>
        <item m="1" x="32"/>
        <item m="1" x="21"/>
        <item m="1" x="15"/>
        <item m="1" x="55"/>
        <item m="1" x="44"/>
        <item m="1" x="33"/>
        <item m="1" x="31"/>
        <item x="0"/>
        <item x="1"/>
        <item x="2"/>
        <item x="3"/>
        <item x="4"/>
        <item x="5"/>
        <item x="6"/>
        <item x="7"/>
        <item x="8"/>
        <item t="default"/>
      </items>
    </pivotField>
    <pivotField axis="axisPage" multipleItemSelectionAllowed="1" showAll="0">
      <items count="9">
        <item x="2"/>
        <item h="1" x="1"/>
        <item h="1" x="3"/>
        <item h="1" x="5"/>
        <item h="1" x="0"/>
        <item h="1" m="1" x="6"/>
        <item h="1" m="1" x="7"/>
        <item h="1" x="4"/>
        <item t="default"/>
      </items>
    </pivotField>
    <pivotField dataField="1" numFmtId="1" showAll="0"/>
    <pivotField dataField="1" numFmtId="1" showAll="0"/>
  </pivotFields>
  <rowFields count="1">
    <field x="0"/>
  </rowFields>
  <rowItems count="9">
    <i>
      <x v="48"/>
    </i>
    <i>
      <x v="49"/>
    </i>
    <i>
      <x v="50"/>
    </i>
    <i>
      <x v="51"/>
    </i>
    <i>
      <x v="52"/>
    </i>
    <i>
      <x v="53"/>
    </i>
    <i>
      <x v="54"/>
    </i>
    <i>
      <x v="55"/>
    </i>
    <i>
      <x v="56"/>
    </i>
  </rowItems>
  <colFields count="1">
    <field x="-2"/>
  </colFields>
  <colItems count="2">
    <i>
      <x/>
    </i>
    <i i="1">
      <x v="1"/>
    </i>
  </colItems>
  <pageFields count="1">
    <pageField fld="1" hier="-1"/>
  </pageFields>
  <dataFields count="2">
    <dataField name="Sum of Izdevumi kumulatīvi, milj. eiro" fld="2" baseField="0" baseItem="0" numFmtId="3"/>
    <dataField name="Sum of Izdevumi periodā, milj. eiro" fld="3" baseField="0" baseItem="0" numFmtId="3"/>
  </dataFields>
  <chartFormats count="8">
    <chartFormat chart="9" format="2" series="1">
      <pivotArea type="data" outline="0" fieldPosition="0">
        <references count="1">
          <reference field="4294967294" count="1" selected="0">
            <x v="1"/>
          </reference>
        </references>
      </pivotArea>
    </chartFormat>
    <chartFormat chart="9" format="3" series="1">
      <pivotArea type="data" outline="0" fieldPosition="0">
        <references count="1">
          <reference field="4294967294" count="1" selected="0">
            <x v="0"/>
          </reference>
        </references>
      </pivotArea>
    </chartFormat>
    <chartFormat chart="13" format="2" series="1">
      <pivotArea type="data" outline="0" fieldPosition="0">
        <references count="1">
          <reference field="4294967294" count="1" selected="0">
            <x v="1"/>
          </reference>
        </references>
      </pivotArea>
    </chartFormat>
    <chartFormat chart="13" format="3" series="1">
      <pivotArea type="data" outline="0" fieldPosition="0">
        <references count="1">
          <reference field="4294967294" count="1" selected="0">
            <x v="0"/>
          </reference>
        </references>
      </pivotArea>
    </chartFormat>
    <chartFormat chart="15" format="6" series="1">
      <pivotArea type="data" outline="0" fieldPosition="0">
        <references count="1">
          <reference field="4294967294" count="1" selected="0">
            <x v="0"/>
          </reference>
        </references>
      </pivotArea>
    </chartFormat>
    <chartFormat chart="15" format="7" series="1">
      <pivotArea type="data" outline="0" fieldPosition="0">
        <references count="1">
          <reference field="4294967294" count="1" selected="0">
            <x v="1"/>
          </reference>
        </references>
      </pivotArea>
    </chartFormat>
    <chartFormat chart="12" format="2" series="1">
      <pivotArea type="data" outline="0" fieldPosition="0">
        <references count="1">
          <reference field="4294967294" count="1" selected="0">
            <x v="0"/>
          </reference>
        </references>
      </pivotArea>
    </chartFormat>
    <chartFormat chart="12" format="3"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Y46"/>
  <sheetViews>
    <sheetView tabSelected="1" zoomScale="60" zoomScaleNormal="60" workbookViewId="0">
      <selection activeCell="A3" sqref="A3"/>
    </sheetView>
  </sheetViews>
  <sheetFormatPr defaultColWidth="8.7265625" defaultRowHeight="15.5" x14ac:dyDescent="0.35"/>
  <cols>
    <col min="1" max="1" width="55.7265625" style="3" customWidth="1"/>
    <col min="2" max="2" width="10.1796875" style="4" customWidth="1"/>
    <col min="3" max="3" width="11.453125" style="4" hidden="1" customWidth="1"/>
    <col min="4" max="4" width="10.54296875" style="4" customWidth="1"/>
    <col min="5" max="5" width="23.453125" style="4" hidden="1" customWidth="1"/>
    <col min="6" max="6" width="13.26953125" style="4" customWidth="1"/>
    <col min="7" max="7" width="16.81640625" style="3" customWidth="1"/>
    <col min="8" max="8" width="25.54296875" style="3" customWidth="1"/>
    <col min="9" max="9" width="3.453125" style="3" customWidth="1"/>
    <col min="10" max="16384" width="8.7265625" style="3"/>
  </cols>
  <sheetData>
    <row r="1" spans="1:8" x14ac:dyDescent="0.35">
      <c r="F1" s="5"/>
      <c r="H1" s="107" t="s">
        <v>234</v>
      </c>
    </row>
    <row r="2" spans="1:8" ht="19.5" customHeight="1" x14ac:dyDescent="0.35">
      <c r="A2" s="2" t="s">
        <v>138</v>
      </c>
      <c r="E2" s="106"/>
      <c r="F2" s="91"/>
      <c r="H2" s="120"/>
    </row>
    <row r="3" spans="1:8" ht="6" customHeight="1" thickBot="1" x14ac:dyDescent="0.4">
      <c r="A3" s="2"/>
    </row>
    <row r="4" spans="1:8" ht="16" customHeight="1" thickBot="1" x14ac:dyDescent="0.4">
      <c r="A4" s="178" t="s">
        <v>5</v>
      </c>
      <c r="B4" s="180">
        <v>2020</v>
      </c>
      <c r="C4" s="181"/>
      <c r="D4" s="180">
        <v>2021</v>
      </c>
      <c r="E4" s="182"/>
      <c r="F4" s="183">
        <v>2022</v>
      </c>
      <c r="G4" s="184"/>
      <c r="H4" s="185"/>
    </row>
    <row r="5" spans="1:8" ht="45.5" thickBot="1" x14ac:dyDescent="0.4">
      <c r="A5" s="179"/>
      <c r="B5" s="151" t="s">
        <v>6</v>
      </c>
      <c r="C5" s="149" t="s">
        <v>7</v>
      </c>
      <c r="D5" s="151" t="s">
        <v>6</v>
      </c>
      <c r="E5" s="149" t="s">
        <v>7</v>
      </c>
      <c r="F5" s="103" t="s">
        <v>224</v>
      </c>
      <c r="G5" s="147" t="s">
        <v>225</v>
      </c>
      <c r="H5" s="108" t="s">
        <v>7</v>
      </c>
    </row>
    <row r="6" spans="1:8" x14ac:dyDescent="0.35">
      <c r="A6" s="17" t="s">
        <v>8</v>
      </c>
      <c r="B6" s="150">
        <f t="shared" ref="B6:G6" si="0">B9+B13+B21+B30+B38</f>
        <v>1279.5963616900003</v>
      </c>
      <c r="C6" s="9">
        <f t="shared" si="0"/>
        <v>0</v>
      </c>
      <c r="D6" s="150">
        <f t="shared" si="0"/>
        <v>2283.6463718799996</v>
      </c>
      <c r="E6" s="9">
        <f t="shared" si="0"/>
        <v>0</v>
      </c>
      <c r="F6" s="126">
        <f t="shared" si="0"/>
        <v>1401.86363947</v>
      </c>
      <c r="G6" s="127">
        <f t="shared" si="0"/>
        <v>246.66412930000001</v>
      </c>
      <c r="H6" s="104"/>
    </row>
    <row r="7" spans="1:8" x14ac:dyDescent="0.35">
      <c r="A7" s="18" t="s">
        <v>26</v>
      </c>
      <c r="B7" s="10">
        <f>B6/B8*100</f>
        <v>4.3475383733188417</v>
      </c>
      <c r="C7" s="10" t="e">
        <f t="shared" ref="C7:D7" si="1">C6/C8*100</f>
        <v>#DIV/0!</v>
      </c>
      <c r="D7" s="10">
        <f t="shared" si="1"/>
        <v>6.9376831886057575</v>
      </c>
      <c r="E7" s="47"/>
      <c r="F7" s="128">
        <f>F6/F8*100</f>
        <v>3.838619979731603</v>
      </c>
      <c r="G7" s="8">
        <f>G6/G8*100</f>
        <v>0.67542222250093698</v>
      </c>
      <c r="H7" s="100"/>
    </row>
    <row r="8" spans="1:8" x14ac:dyDescent="0.35">
      <c r="A8" s="19" t="s">
        <v>211</v>
      </c>
      <c r="B8" s="11">
        <v>29432.664000000001</v>
      </c>
      <c r="C8" s="48"/>
      <c r="D8" s="11">
        <v>32916.555999999997</v>
      </c>
      <c r="E8" s="48"/>
      <c r="F8" s="123">
        <v>36519.990175428058</v>
      </c>
      <c r="G8" s="7">
        <v>36519.990175428058</v>
      </c>
      <c r="H8" s="98"/>
    </row>
    <row r="9" spans="1:8" x14ac:dyDescent="0.35">
      <c r="A9" s="20" t="s">
        <v>0</v>
      </c>
      <c r="B9" s="12">
        <v>250.99299999999999</v>
      </c>
      <c r="C9" s="49"/>
      <c r="D9" s="12">
        <v>62.55</v>
      </c>
      <c r="E9" s="49"/>
      <c r="F9" s="12">
        <v>35.5</v>
      </c>
      <c r="G9" s="122">
        <v>1.26</v>
      </c>
      <c r="H9" s="101"/>
    </row>
    <row r="10" spans="1:8" ht="64" customHeight="1" x14ac:dyDescent="0.35">
      <c r="A10" s="21" t="s">
        <v>24</v>
      </c>
      <c r="B10" s="13">
        <v>161.99299999999999</v>
      </c>
      <c r="C10" s="50" t="s">
        <v>126</v>
      </c>
      <c r="D10" s="13">
        <v>62.55</v>
      </c>
      <c r="E10" s="50" t="s">
        <v>127</v>
      </c>
      <c r="F10" s="13">
        <v>0</v>
      </c>
      <c r="G10" s="125">
        <v>1.26</v>
      </c>
      <c r="H10" s="170" t="s">
        <v>226</v>
      </c>
    </row>
    <row r="11" spans="1:8" x14ac:dyDescent="0.35">
      <c r="A11" s="21" t="s">
        <v>40</v>
      </c>
      <c r="B11" s="13">
        <v>60</v>
      </c>
      <c r="C11" s="50"/>
      <c r="D11" s="13">
        <v>0</v>
      </c>
      <c r="E11" s="50"/>
      <c r="F11" s="13">
        <v>0</v>
      </c>
      <c r="G11" s="105">
        <v>0</v>
      </c>
      <c r="H11" s="98"/>
    </row>
    <row r="12" spans="1:8" ht="14.5" customHeight="1" x14ac:dyDescent="0.35">
      <c r="A12" s="21" t="s">
        <v>13</v>
      </c>
      <c r="B12" s="13">
        <v>29</v>
      </c>
      <c r="C12" s="51"/>
      <c r="D12" s="13">
        <v>0</v>
      </c>
      <c r="E12" s="51"/>
      <c r="F12" s="13">
        <v>30</v>
      </c>
      <c r="G12" s="105">
        <v>0</v>
      </c>
      <c r="H12" s="98"/>
    </row>
    <row r="13" spans="1:8" x14ac:dyDescent="0.35">
      <c r="A13" s="22" t="s">
        <v>1</v>
      </c>
      <c r="B13" s="14">
        <v>129.58778200000003</v>
      </c>
      <c r="C13" s="52"/>
      <c r="D13" s="14">
        <v>533.45613600000001</v>
      </c>
      <c r="E13" s="52"/>
      <c r="F13" s="14">
        <v>117.454605</v>
      </c>
      <c r="G13" s="152">
        <v>69.589661000000007</v>
      </c>
      <c r="H13" s="101"/>
    </row>
    <row r="14" spans="1:8" ht="14.5" customHeight="1" x14ac:dyDescent="0.35">
      <c r="A14" s="19" t="s">
        <v>9</v>
      </c>
      <c r="B14" s="13">
        <v>60.503</v>
      </c>
      <c r="C14" s="50" t="s">
        <v>128</v>
      </c>
      <c r="D14" s="13">
        <v>135.88231999999999</v>
      </c>
      <c r="E14" s="50" t="s">
        <v>129</v>
      </c>
      <c r="F14" s="13">
        <v>0</v>
      </c>
      <c r="G14" s="124">
        <v>0</v>
      </c>
      <c r="H14" s="98"/>
    </row>
    <row r="15" spans="1:8" ht="32.5" customHeight="1" x14ac:dyDescent="0.35">
      <c r="A15" s="23" t="s">
        <v>17</v>
      </c>
      <c r="B15" s="13">
        <v>47.3</v>
      </c>
      <c r="C15" s="53" t="s">
        <v>130</v>
      </c>
      <c r="D15" s="13">
        <v>32.712878000000003</v>
      </c>
      <c r="E15" s="53" t="s">
        <v>131</v>
      </c>
      <c r="F15" s="13">
        <v>57</v>
      </c>
      <c r="G15" s="125">
        <v>7</v>
      </c>
      <c r="H15" s="113" t="s">
        <v>227</v>
      </c>
    </row>
    <row r="16" spans="1:8" ht="14.5" customHeight="1" x14ac:dyDescent="0.35">
      <c r="A16" s="23" t="s">
        <v>37</v>
      </c>
      <c r="B16" s="15">
        <v>5.1554669999999998</v>
      </c>
      <c r="C16" s="50" t="s">
        <v>38</v>
      </c>
      <c r="D16" s="15">
        <v>10.821989</v>
      </c>
      <c r="E16" s="50" t="s">
        <v>124</v>
      </c>
      <c r="F16" s="13">
        <v>0</v>
      </c>
      <c r="G16" s="129">
        <v>0</v>
      </c>
      <c r="H16" s="98"/>
    </row>
    <row r="17" spans="1:8" ht="33.65" customHeight="1" x14ac:dyDescent="0.35">
      <c r="A17" s="23" t="s">
        <v>36</v>
      </c>
      <c r="B17" s="15">
        <v>2.8330139999999999</v>
      </c>
      <c r="C17" s="50" t="s">
        <v>39</v>
      </c>
      <c r="D17" s="15">
        <v>32.656832999999999</v>
      </c>
      <c r="E17" s="50" t="s">
        <v>123</v>
      </c>
      <c r="F17" s="13">
        <v>13.317109000000002</v>
      </c>
      <c r="G17" s="153">
        <v>35.500556000000003</v>
      </c>
      <c r="H17" s="155" t="s">
        <v>231</v>
      </c>
    </row>
    <row r="18" spans="1:8" ht="31" x14ac:dyDescent="0.35">
      <c r="A18" s="23" t="s">
        <v>116</v>
      </c>
      <c r="B18" s="15">
        <v>0</v>
      </c>
      <c r="C18" s="50"/>
      <c r="D18" s="15">
        <v>15.038055999999999</v>
      </c>
      <c r="E18" s="50" t="s">
        <v>120</v>
      </c>
      <c r="F18" s="13">
        <v>30.059118999999999</v>
      </c>
      <c r="G18" s="154">
        <v>23.69088</v>
      </c>
      <c r="H18" s="155" t="s">
        <v>256</v>
      </c>
    </row>
    <row r="19" spans="1:8" ht="14.5" customHeight="1" x14ac:dyDescent="0.35">
      <c r="A19" s="23" t="s">
        <v>34</v>
      </c>
      <c r="B19" s="15">
        <v>0</v>
      </c>
      <c r="C19" s="50"/>
      <c r="D19" s="15">
        <v>187.92102600000001</v>
      </c>
      <c r="E19" s="50" t="s">
        <v>121</v>
      </c>
      <c r="F19" s="13">
        <v>0</v>
      </c>
      <c r="G19" s="153">
        <v>0.16</v>
      </c>
      <c r="H19" s="155" t="s">
        <v>230</v>
      </c>
    </row>
    <row r="20" spans="1:8" ht="31" x14ac:dyDescent="0.35">
      <c r="A20" s="23" t="s">
        <v>35</v>
      </c>
      <c r="B20" s="15">
        <v>0</v>
      </c>
      <c r="C20" s="50"/>
      <c r="D20" s="15">
        <v>110.007152</v>
      </c>
      <c r="E20" s="50" t="s">
        <v>122</v>
      </c>
      <c r="F20" s="13">
        <v>0</v>
      </c>
      <c r="G20" s="154">
        <v>8.2000000000000007E-3</v>
      </c>
      <c r="H20" s="155" t="s">
        <v>229</v>
      </c>
    </row>
    <row r="21" spans="1:8" x14ac:dyDescent="0.35">
      <c r="A21" s="22" t="s">
        <v>2</v>
      </c>
      <c r="B21" s="14">
        <v>239.96399569000002</v>
      </c>
      <c r="C21" s="52"/>
      <c r="D21" s="14">
        <v>133.31562346999999</v>
      </c>
      <c r="E21" s="52"/>
      <c r="F21" s="14">
        <v>199.76380852000003</v>
      </c>
      <c r="G21" s="152">
        <v>9.7100393300000007</v>
      </c>
      <c r="H21" s="101"/>
    </row>
    <row r="22" spans="1:8" ht="17.25" customHeight="1" x14ac:dyDescent="0.35">
      <c r="A22" s="19" t="s">
        <v>19</v>
      </c>
      <c r="B22" s="13">
        <v>91.8</v>
      </c>
      <c r="C22" s="53" t="s">
        <v>42</v>
      </c>
      <c r="D22" s="13">
        <v>14.8</v>
      </c>
      <c r="E22" s="53" t="s">
        <v>68</v>
      </c>
      <c r="F22" s="13">
        <v>5</v>
      </c>
      <c r="G22" s="129">
        <v>0</v>
      </c>
      <c r="H22" s="98"/>
    </row>
    <row r="23" spans="1:8" ht="14.5" customHeight="1" x14ac:dyDescent="0.35">
      <c r="A23" s="19" t="s">
        <v>20</v>
      </c>
      <c r="B23" s="13">
        <v>3</v>
      </c>
      <c r="C23" s="53" t="s">
        <v>31</v>
      </c>
      <c r="D23" s="13">
        <v>5.8999999999999997E-2</v>
      </c>
      <c r="E23" s="53" t="s">
        <v>44</v>
      </c>
      <c r="F23" s="13">
        <v>0</v>
      </c>
      <c r="G23" s="129">
        <v>0</v>
      </c>
      <c r="H23" s="98"/>
    </row>
    <row r="24" spans="1:8" ht="32.5" customHeight="1" x14ac:dyDescent="0.35">
      <c r="A24" s="21" t="s">
        <v>21</v>
      </c>
      <c r="B24" s="13">
        <v>92.5</v>
      </c>
      <c r="C24" s="53" t="s">
        <v>43</v>
      </c>
      <c r="D24" s="13">
        <v>13.3</v>
      </c>
      <c r="E24" s="53" t="s">
        <v>119</v>
      </c>
      <c r="F24" s="13">
        <v>30</v>
      </c>
      <c r="G24" s="129">
        <v>1.7</v>
      </c>
      <c r="H24" s="155" t="s">
        <v>232</v>
      </c>
    </row>
    <row r="25" spans="1:8" ht="34.5" hidden="1" customHeight="1" x14ac:dyDescent="0.35">
      <c r="A25" s="21" t="s">
        <v>23</v>
      </c>
      <c r="B25" s="13">
        <v>0</v>
      </c>
      <c r="C25" s="50" t="s">
        <v>18</v>
      </c>
      <c r="D25" s="13">
        <v>0</v>
      </c>
      <c r="E25" s="50" t="s">
        <v>69</v>
      </c>
      <c r="F25" s="13">
        <v>0</v>
      </c>
      <c r="G25" s="105"/>
      <c r="H25" s="98"/>
    </row>
    <row r="26" spans="1:8" ht="31" hidden="1" x14ac:dyDescent="0.35">
      <c r="A26" s="21" t="s">
        <v>22</v>
      </c>
      <c r="B26" s="13">
        <v>0</v>
      </c>
      <c r="C26" s="50" t="s">
        <v>18</v>
      </c>
      <c r="D26" s="13">
        <v>0</v>
      </c>
      <c r="E26" s="50" t="s">
        <v>69</v>
      </c>
      <c r="F26" s="13">
        <v>0</v>
      </c>
      <c r="G26" s="105"/>
      <c r="H26" s="98"/>
    </row>
    <row r="27" spans="1:8" ht="33" customHeight="1" x14ac:dyDescent="0.35">
      <c r="A27" s="21" t="s">
        <v>25</v>
      </c>
      <c r="B27" s="13">
        <v>0</v>
      </c>
      <c r="C27" s="50" t="s">
        <v>18</v>
      </c>
      <c r="D27" s="13">
        <v>16.088100000000001</v>
      </c>
      <c r="E27" s="50" t="s">
        <v>71</v>
      </c>
      <c r="F27" s="13">
        <v>18.899999999999999</v>
      </c>
      <c r="G27" s="153">
        <v>1.1736</v>
      </c>
      <c r="H27" s="115" t="s">
        <v>233</v>
      </c>
    </row>
    <row r="28" spans="1:8" ht="31" x14ac:dyDescent="0.35">
      <c r="A28" s="21" t="s">
        <v>70</v>
      </c>
      <c r="B28" s="13">
        <v>0</v>
      </c>
      <c r="C28" s="50" t="s">
        <v>18</v>
      </c>
      <c r="D28" s="13">
        <v>0</v>
      </c>
      <c r="E28" s="50"/>
      <c r="F28" s="13">
        <v>70</v>
      </c>
      <c r="G28" s="129">
        <v>0</v>
      </c>
      <c r="H28" s="98"/>
    </row>
    <row r="29" spans="1:8" ht="14.5" customHeight="1" x14ac:dyDescent="0.35">
      <c r="A29" s="19" t="s">
        <v>10</v>
      </c>
      <c r="B29" s="13">
        <v>50.124114689999999</v>
      </c>
      <c r="C29" s="53" t="s">
        <v>33</v>
      </c>
      <c r="D29" s="13">
        <v>83.737523469999999</v>
      </c>
      <c r="E29" s="53" t="s">
        <v>33</v>
      </c>
      <c r="F29" s="13">
        <v>62.861289520000007</v>
      </c>
      <c r="G29" s="153">
        <v>4.13643933</v>
      </c>
      <c r="H29" s="98"/>
    </row>
    <row r="30" spans="1:8" x14ac:dyDescent="0.35">
      <c r="A30" s="22" t="s">
        <v>3</v>
      </c>
      <c r="B30" s="14">
        <v>631.79394600000012</v>
      </c>
      <c r="C30" s="52"/>
      <c r="D30" s="14">
        <v>1497.1246124100001</v>
      </c>
      <c r="E30" s="52"/>
      <c r="F30" s="121">
        <v>812.62542394999991</v>
      </c>
      <c r="G30" s="152">
        <v>150.40442897000003</v>
      </c>
      <c r="H30" s="101"/>
    </row>
    <row r="31" spans="1:8" ht="25" customHeight="1" x14ac:dyDescent="0.35">
      <c r="A31" s="19" t="s">
        <v>27</v>
      </c>
      <c r="B31" s="13">
        <v>133.1</v>
      </c>
      <c r="C31" s="53" t="s">
        <v>29</v>
      </c>
      <c r="D31" s="13">
        <v>578.44283900000016</v>
      </c>
      <c r="E31" s="53" t="s">
        <v>117</v>
      </c>
      <c r="F31" s="13">
        <v>459.47232399999996</v>
      </c>
      <c r="G31" s="153">
        <v>55.510439000000005</v>
      </c>
      <c r="H31" s="98"/>
    </row>
    <row r="32" spans="1:8" ht="19.5" customHeight="1" x14ac:dyDescent="0.35">
      <c r="A32" s="19" t="s">
        <v>16</v>
      </c>
      <c r="B32" s="13">
        <v>408.41</v>
      </c>
      <c r="C32" s="53" t="s">
        <v>29</v>
      </c>
      <c r="D32" s="13">
        <v>227.910798</v>
      </c>
      <c r="E32" s="53" t="s">
        <v>132</v>
      </c>
      <c r="F32" s="13">
        <v>23.788934000000001</v>
      </c>
      <c r="G32" s="154">
        <v>0</v>
      </c>
      <c r="H32" s="98"/>
    </row>
    <row r="33" spans="1:25" ht="30.65" customHeight="1" x14ac:dyDescent="0.35">
      <c r="A33" s="19" t="s">
        <v>11</v>
      </c>
      <c r="B33" s="13">
        <v>0.02</v>
      </c>
      <c r="C33" s="50" t="s">
        <v>32</v>
      </c>
      <c r="D33" s="13">
        <v>513.12829199999999</v>
      </c>
      <c r="E33" s="50" t="s">
        <v>133</v>
      </c>
      <c r="F33" s="13">
        <v>160.035</v>
      </c>
      <c r="G33" s="153">
        <v>57.89</v>
      </c>
      <c r="H33" s="170" t="s">
        <v>228</v>
      </c>
    </row>
    <row r="34" spans="1:25" ht="14.15" customHeight="1" x14ac:dyDescent="0.35">
      <c r="A34" s="21" t="s">
        <v>14</v>
      </c>
      <c r="B34" s="13">
        <v>37.54</v>
      </c>
      <c r="C34" s="53" t="s">
        <v>29</v>
      </c>
      <c r="D34" s="13">
        <v>24.146602999999999</v>
      </c>
      <c r="E34" s="53"/>
      <c r="F34" s="15">
        <v>5.0147999999999998E-2</v>
      </c>
      <c r="G34" s="153">
        <v>1.0142359999999999</v>
      </c>
      <c r="H34" s="98"/>
      <c r="J34" s="148"/>
      <c r="K34" s="148"/>
      <c r="L34" s="148"/>
      <c r="M34" s="148"/>
      <c r="N34" s="148"/>
      <c r="O34" s="148"/>
      <c r="P34" s="148"/>
      <c r="Q34" s="148"/>
      <c r="R34" s="148"/>
      <c r="S34" s="148"/>
      <c r="T34" s="148"/>
      <c r="U34" s="148"/>
      <c r="V34" s="148"/>
      <c r="W34" s="148"/>
      <c r="X34" s="148"/>
      <c r="Y34" s="148"/>
    </row>
    <row r="35" spans="1:25" ht="14.15" customHeight="1" x14ac:dyDescent="0.35">
      <c r="A35" s="19" t="s">
        <v>12</v>
      </c>
      <c r="B35" s="13">
        <v>21.1</v>
      </c>
      <c r="C35" s="53" t="s">
        <v>29</v>
      </c>
      <c r="D35" s="13">
        <v>19.821274999999996</v>
      </c>
      <c r="E35" s="53"/>
      <c r="F35" s="15">
        <v>1.7991280000000003</v>
      </c>
      <c r="G35" s="153">
        <v>1.2674749999999999</v>
      </c>
      <c r="H35" s="98"/>
    </row>
    <row r="36" spans="1:25" ht="30.75" customHeight="1" x14ac:dyDescent="0.35">
      <c r="A36" s="21" t="s">
        <v>15</v>
      </c>
      <c r="B36" s="13">
        <v>22.1</v>
      </c>
      <c r="C36" s="53" t="s">
        <v>29</v>
      </c>
      <c r="D36" s="13">
        <v>36.901719999999997</v>
      </c>
      <c r="E36" s="53" t="s">
        <v>118</v>
      </c>
      <c r="F36" s="15">
        <v>16.114344999999997</v>
      </c>
      <c r="G36" s="153">
        <v>12.920386300000001</v>
      </c>
      <c r="H36" s="98"/>
    </row>
    <row r="37" spans="1:25" ht="14.5" customHeight="1" x14ac:dyDescent="0.35">
      <c r="A37" s="19" t="s">
        <v>134</v>
      </c>
      <c r="B37" s="13">
        <v>0</v>
      </c>
      <c r="C37" s="53"/>
      <c r="D37" s="13">
        <v>52.425425999999995</v>
      </c>
      <c r="E37" s="53"/>
      <c r="F37" s="13">
        <v>93.094023950000008</v>
      </c>
      <c r="G37" s="156">
        <v>8.0260820000000006</v>
      </c>
      <c r="H37" s="98"/>
    </row>
    <row r="38" spans="1:25" x14ac:dyDescent="0.35">
      <c r="A38" s="22" t="s">
        <v>4</v>
      </c>
      <c r="B38" s="26">
        <v>27.257638</v>
      </c>
      <c r="C38" s="52"/>
      <c r="D38" s="26">
        <v>57.2</v>
      </c>
      <c r="E38" s="52"/>
      <c r="F38" s="14">
        <v>236.519802</v>
      </c>
      <c r="G38" s="152">
        <v>15.7</v>
      </c>
      <c r="H38" s="101"/>
    </row>
    <row r="39" spans="1:25" ht="29.15" customHeight="1" x14ac:dyDescent="0.35">
      <c r="A39" s="19" t="s">
        <v>135</v>
      </c>
      <c r="B39" s="13">
        <v>9.3000000000000007</v>
      </c>
      <c r="C39" s="53" t="s">
        <v>30</v>
      </c>
      <c r="D39" s="13">
        <v>37</v>
      </c>
      <c r="E39" s="53" t="s">
        <v>136</v>
      </c>
      <c r="F39" s="13">
        <v>201.02113599999998</v>
      </c>
      <c r="G39" s="129">
        <v>10.6</v>
      </c>
      <c r="H39" s="98"/>
    </row>
    <row r="40" spans="1:25" x14ac:dyDescent="0.35">
      <c r="A40" s="19" t="s">
        <v>208</v>
      </c>
      <c r="B40" s="13">
        <v>0.2</v>
      </c>
      <c r="C40" s="43"/>
      <c r="D40" s="13">
        <v>20.2</v>
      </c>
      <c r="E40" s="43" t="s">
        <v>41</v>
      </c>
      <c r="F40" s="13">
        <v>35.498666</v>
      </c>
      <c r="G40" s="105">
        <v>5.0999999999999996</v>
      </c>
      <c r="H40" s="98"/>
    </row>
    <row r="41" spans="1:25" ht="16" thickBot="1" x14ac:dyDescent="0.4">
      <c r="A41" s="24" t="s">
        <v>209</v>
      </c>
      <c r="B41" s="16">
        <v>17.7</v>
      </c>
      <c r="C41" s="44"/>
      <c r="D41" s="16">
        <v>0</v>
      </c>
      <c r="E41" s="102" t="s">
        <v>41</v>
      </c>
      <c r="F41" s="16">
        <v>0</v>
      </c>
      <c r="G41" s="130">
        <v>0</v>
      </c>
      <c r="H41" s="99"/>
    </row>
    <row r="42" spans="1:25" ht="16" x14ac:dyDescent="0.35">
      <c r="A42" s="6" t="s">
        <v>28</v>
      </c>
    </row>
    <row r="43" spans="1:25" x14ac:dyDescent="0.35">
      <c r="A43" s="176" t="s">
        <v>125</v>
      </c>
      <c r="B43" s="177"/>
      <c r="C43" s="177"/>
      <c r="D43" s="177"/>
      <c r="E43" s="177"/>
      <c r="F43" s="177"/>
    </row>
    <row r="44" spans="1:25" ht="34.5" customHeight="1" x14ac:dyDescent="0.35">
      <c r="A44" s="175" t="s">
        <v>212</v>
      </c>
      <c r="B44" s="175"/>
      <c r="C44" s="175"/>
      <c r="D44" s="175"/>
      <c r="E44" s="175"/>
      <c r="F44" s="175"/>
      <c r="G44" s="175"/>
      <c r="H44" s="175"/>
    </row>
    <row r="45" spans="1:25" x14ac:dyDescent="0.35">
      <c r="A45" s="118"/>
    </row>
    <row r="46" spans="1:25" x14ac:dyDescent="0.35">
      <c r="D46" s="112"/>
    </row>
  </sheetData>
  <mergeCells count="6">
    <mergeCell ref="A44:H44"/>
    <mergeCell ref="A43:F43"/>
    <mergeCell ref="A4:A5"/>
    <mergeCell ref="B4:C4"/>
    <mergeCell ref="D4:E4"/>
    <mergeCell ref="F4:H4"/>
  </mergeCells>
  <phoneticPr fontId="15" type="noConversion"/>
  <pageMargins left="0.51181102362204722" right="0.51181102362204722" top="0.74803149606299213" bottom="0.74803149606299213" header="0.31496062992125984" footer="0.31496062992125984"/>
  <pageSetup paperSize="9" scale="6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24"/>
  <sheetViews>
    <sheetView zoomScale="60" zoomScaleNormal="60" workbookViewId="0">
      <selection activeCell="E6" sqref="E6"/>
    </sheetView>
  </sheetViews>
  <sheetFormatPr defaultColWidth="8.7265625" defaultRowHeight="14.5" outlineLevelRow="1" x14ac:dyDescent="0.35"/>
  <cols>
    <col min="1" max="1" width="84.1796875" style="1" customWidth="1"/>
    <col min="2" max="4" width="12" style="1" customWidth="1"/>
    <col min="5" max="5" width="15.1796875" style="1" customWidth="1"/>
    <col min="6" max="7" width="12" style="1" customWidth="1"/>
    <col min="8" max="16384" width="8.7265625" style="1"/>
  </cols>
  <sheetData>
    <row r="1" spans="1:7" ht="15.5" x14ac:dyDescent="0.35">
      <c r="G1" s="107" t="s">
        <v>234</v>
      </c>
    </row>
    <row r="2" spans="1:7" ht="17.5" x14ac:dyDescent="0.35">
      <c r="A2" s="2" t="s">
        <v>257</v>
      </c>
    </row>
    <row r="4" spans="1:7" x14ac:dyDescent="0.35">
      <c r="A4" s="186" t="s">
        <v>5</v>
      </c>
      <c r="B4" s="189">
        <v>2021</v>
      </c>
      <c r="C4" s="190"/>
      <c r="D4" s="189">
        <v>2022</v>
      </c>
      <c r="E4" s="190"/>
      <c r="F4" s="132">
        <v>2023</v>
      </c>
      <c r="G4" s="132" t="s">
        <v>213</v>
      </c>
    </row>
    <row r="5" spans="1:7" x14ac:dyDescent="0.35">
      <c r="A5" s="187"/>
      <c r="B5" s="131" t="s">
        <v>47</v>
      </c>
      <c r="C5" s="158" t="s">
        <v>242</v>
      </c>
      <c r="D5" s="132" t="s">
        <v>47</v>
      </c>
      <c r="E5" s="158" t="s">
        <v>242</v>
      </c>
      <c r="F5" s="132" t="s">
        <v>47</v>
      </c>
      <c r="G5" s="132" t="s">
        <v>47</v>
      </c>
    </row>
    <row r="6" spans="1:7" x14ac:dyDescent="0.35">
      <c r="A6" s="133" t="s">
        <v>214</v>
      </c>
      <c r="B6" s="134">
        <f>B7+B14</f>
        <v>21.474249999999998</v>
      </c>
      <c r="C6" s="159">
        <f>C7+C14</f>
        <v>16.918626</v>
      </c>
      <c r="D6" s="134">
        <f t="shared" ref="D6:G6" si="0">D7+D14</f>
        <v>407.46185300000002</v>
      </c>
      <c r="E6" s="159">
        <f t="shared" si="0"/>
        <v>278.79622036000001</v>
      </c>
      <c r="F6" s="134">
        <f t="shared" si="0"/>
        <v>3.135907</v>
      </c>
      <c r="G6" s="134">
        <f t="shared" si="0"/>
        <v>432.07201000000003</v>
      </c>
    </row>
    <row r="7" spans="1:7" x14ac:dyDescent="0.35">
      <c r="A7" s="135" t="s">
        <v>215</v>
      </c>
      <c r="B7" s="136">
        <f>SUM(B8:B13)</f>
        <v>2.97</v>
      </c>
      <c r="C7" s="160">
        <f>SUM(C8:C13)</f>
        <v>1.8805700000000001</v>
      </c>
      <c r="D7" s="136">
        <f t="shared" ref="D7:G7" si="1">SUM(D8:D13)</f>
        <v>232.94692400000002</v>
      </c>
      <c r="E7" s="160">
        <f t="shared" si="1"/>
        <v>127.74744086999999</v>
      </c>
      <c r="F7" s="136">
        <f t="shared" si="1"/>
        <v>0</v>
      </c>
      <c r="G7" s="136">
        <f t="shared" si="1"/>
        <v>235.91692400000002</v>
      </c>
    </row>
    <row r="8" spans="1:7" ht="28" outlineLevel="1" x14ac:dyDescent="0.35">
      <c r="A8" s="137" t="s">
        <v>216</v>
      </c>
      <c r="B8" s="138"/>
      <c r="C8" s="162"/>
      <c r="D8" s="139">
        <f>77.894+63.5</f>
        <v>141.39400000000001</v>
      </c>
      <c r="E8" s="171">
        <v>92.079864950000001</v>
      </c>
      <c r="F8" s="138"/>
      <c r="G8" s="139">
        <f>B8+D8+F8</f>
        <v>141.39400000000001</v>
      </c>
    </row>
    <row r="9" spans="1:7" ht="28" outlineLevel="1" x14ac:dyDescent="0.35">
      <c r="A9" s="140" t="s">
        <v>217</v>
      </c>
      <c r="B9" s="139">
        <v>2.97</v>
      </c>
      <c r="C9" s="162">
        <v>1.8805700000000001</v>
      </c>
      <c r="D9" s="139">
        <v>17.524920000000002</v>
      </c>
      <c r="E9" s="171">
        <v>3.68242</v>
      </c>
      <c r="F9" s="138"/>
      <c r="G9" s="139">
        <f t="shared" ref="G9:G13" si="2">B9+D9+F9</f>
        <v>20.49492</v>
      </c>
    </row>
    <row r="10" spans="1:7" outlineLevel="1" x14ac:dyDescent="0.35">
      <c r="A10" s="140" t="s">
        <v>245</v>
      </c>
      <c r="B10" s="138"/>
      <c r="C10" s="161"/>
      <c r="D10" s="139">
        <v>18.427592000000001</v>
      </c>
      <c r="E10" s="164" t="s">
        <v>258</v>
      </c>
      <c r="F10" s="138"/>
      <c r="G10" s="139">
        <f>B10+D10+F10</f>
        <v>18.427592000000001</v>
      </c>
    </row>
    <row r="11" spans="1:7" ht="28" outlineLevel="1" x14ac:dyDescent="0.35">
      <c r="A11" s="140" t="s">
        <v>218</v>
      </c>
      <c r="B11" s="138"/>
      <c r="C11" s="161"/>
      <c r="D11" s="139">
        <v>7</v>
      </c>
      <c r="E11" s="171">
        <v>5.5557819999999998</v>
      </c>
      <c r="F11" s="138"/>
      <c r="G11" s="139">
        <f t="shared" si="2"/>
        <v>7</v>
      </c>
    </row>
    <row r="12" spans="1:7" ht="28" outlineLevel="1" x14ac:dyDescent="0.35">
      <c r="A12" s="140" t="s">
        <v>219</v>
      </c>
      <c r="B12" s="138"/>
      <c r="C12" s="161"/>
      <c r="D12" s="139">
        <v>27.400020999999999</v>
      </c>
      <c r="E12" s="171">
        <v>15.523208179999999</v>
      </c>
      <c r="F12" s="138"/>
      <c r="G12" s="139">
        <f t="shared" si="2"/>
        <v>27.400020999999999</v>
      </c>
    </row>
    <row r="13" spans="1:7" ht="28" outlineLevel="1" x14ac:dyDescent="0.35">
      <c r="A13" s="140" t="s">
        <v>220</v>
      </c>
      <c r="B13" s="138"/>
      <c r="C13" s="161"/>
      <c r="D13" s="139">
        <v>21.200391</v>
      </c>
      <c r="E13" s="171">
        <v>10.90616574</v>
      </c>
      <c r="F13" s="138"/>
      <c r="G13" s="139">
        <f t="shared" si="2"/>
        <v>21.200391</v>
      </c>
    </row>
    <row r="14" spans="1:7" x14ac:dyDescent="0.35">
      <c r="A14" s="141" t="s">
        <v>221</v>
      </c>
      <c r="B14" s="142">
        <f>SUM(B15:B19)</f>
        <v>18.504249999999999</v>
      </c>
      <c r="C14" s="163">
        <f>SUM(C15:C19)</f>
        <v>15.038055999999999</v>
      </c>
      <c r="D14" s="142">
        <f t="shared" ref="D14:G14" si="3">SUM(D15:D19)</f>
        <v>174.514929</v>
      </c>
      <c r="E14" s="163">
        <f t="shared" si="3"/>
        <v>151.04877948999999</v>
      </c>
      <c r="F14" s="142">
        <f t="shared" si="3"/>
        <v>3.135907</v>
      </c>
      <c r="G14" s="142">
        <f t="shared" si="3"/>
        <v>196.15508600000001</v>
      </c>
    </row>
    <row r="15" spans="1:7" ht="42" outlineLevel="1" x14ac:dyDescent="0.35">
      <c r="A15" s="143" t="s">
        <v>246</v>
      </c>
      <c r="B15" s="139">
        <v>18.504249999999999</v>
      </c>
      <c r="C15" s="162">
        <v>15.038055999999999</v>
      </c>
      <c r="D15" s="139">
        <v>30.059118999999999</v>
      </c>
      <c r="E15" s="171">
        <v>23.69088</v>
      </c>
      <c r="F15" s="138"/>
      <c r="G15" s="139">
        <f>B15+D15+F15</f>
        <v>48.563368999999994</v>
      </c>
    </row>
    <row r="16" spans="1:7" ht="42" outlineLevel="1" x14ac:dyDescent="0.35">
      <c r="A16" s="143" t="s">
        <v>244</v>
      </c>
      <c r="B16" s="138"/>
      <c r="C16" s="161"/>
      <c r="D16" s="139">
        <f>16.692129+3.895776</f>
        <v>20.587905000000003</v>
      </c>
      <c r="E16" s="171">
        <v>3.2210874500000002</v>
      </c>
      <c r="F16" s="139">
        <v>3.135907</v>
      </c>
      <c r="G16" s="139">
        <f>B16+D16+F16</f>
        <v>23.723812000000002</v>
      </c>
    </row>
    <row r="17" spans="1:7" ht="28" outlineLevel="1" x14ac:dyDescent="0.35">
      <c r="A17" s="143" t="s">
        <v>247</v>
      </c>
      <c r="B17" s="138"/>
      <c r="C17" s="161"/>
      <c r="D17" s="139">
        <v>44.250390000000003</v>
      </c>
      <c r="E17" s="171">
        <v>43.625789159999997</v>
      </c>
      <c r="F17" s="138"/>
      <c r="G17" s="139">
        <f>B17+D17+F17</f>
        <v>44.250390000000003</v>
      </c>
    </row>
    <row r="18" spans="1:7" ht="28" outlineLevel="1" x14ac:dyDescent="0.35">
      <c r="A18" s="143" t="s">
        <v>248</v>
      </c>
      <c r="B18" s="138"/>
      <c r="C18" s="161"/>
      <c r="D18" s="139">
        <v>79.610794999999996</v>
      </c>
      <c r="E18" s="171">
        <v>80.508542879999993</v>
      </c>
      <c r="F18" s="138"/>
      <c r="G18" s="139">
        <f>B18+D18+F18</f>
        <v>79.610794999999996</v>
      </c>
    </row>
    <row r="19" spans="1:7" ht="42" outlineLevel="1" x14ac:dyDescent="0.35">
      <c r="A19" s="143" t="s">
        <v>249</v>
      </c>
      <c r="B19" s="138"/>
      <c r="C19" s="161"/>
      <c r="D19" s="172">
        <v>6.7200000000000003E-3</v>
      </c>
      <c r="E19" s="174">
        <v>2.48E-3</v>
      </c>
      <c r="F19" s="138"/>
      <c r="G19" s="139">
        <f>B19+D19+F19</f>
        <v>6.7200000000000003E-3</v>
      </c>
    </row>
    <row r="21" spans="1:7" ht="28.5" customHeight="1" x14ac:dyDescent="0.35">
      <c r="A21" s="191" t="s">
        <v>260</v>
      </c>
      <c r="B21" s="191"/>
      <c r="C21" s="191"/>
      <c r="D21" s="191"/>
      <c r="E21" s="191"/>
      <c r="F21" s="191"/>
      <c r="G21" s="191"/>
    </row>
    <row r="22" spans="1:7" x14ac:dyDescent="0.35">
      <c r="A22" s="188" t="s">
        <v>259</v>
      </c>
      <c r="B22" s="188"/>
      <c r="C22" s="188"/>
      <c r="D22" s="188"/>
      <c r="E22" s="188"/>
      <c r="F22" s="188"/>
      <c r="G22" s="188"/>
    </row>
    <row r="23" spans="1:7" x14ac:dyDescent="0.35">
      <c r="A23" s="188" t="s">
        <v>243</v>
      </c>
      <c r="B23" s="188"/>
      <c r="C23" s="188"/>
      <c r="D23" s="188"/>
      <c r="E23" s="188"/>
      <c r="F23" s="188"/>
      <c r="G23" s="188"/>
    </row>
    <row r="24" spans="1:7" x14ac:dyDescent="0.35">
      <c r="A24" s="188" t="s">
        <v>250</v>
      </c>
      <c r="B24" s="188"/>
      <c r="C24" s="188"/>
      <c r="D24" s="188"/>
      <c r="E24" s="188"/>
      <c r="F24" s="188"/>
      <c r="G24" s="188"/>
    </row>
  </sheetData>
  <mergeCells count="7">
    <mergeCell ref="A4:A5"/>
    <mergeCell ref="A23:G23"/>
    <mergeCell ref="A24:G24"/>
    <mergeCell ref="B4:C4"/>
    <mergeCell ref="D4:E4"/>
    <mergeCell ref="A21:G21"/>
    <mergeCell ref="A22:G22"/>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15"/>
  <sheetViews>
    <sheetView topLeftCell="A4" zoomScale="80" zoomScaleNormal="80" workbookViewId="0">
      <selection activeCell="A19" sqref="A19"/>
    </sheetView>
  </sheetViews>
  <sheetFormatPr defaultColWidth="8.7265625" defaultRowHeight="14" x14ac:dyDescent="0.3"/>
  <cols>
    <col min="1" max="1" width="82.81640625" style="144" customWidth="1"/>
    <col min="2" max="2" width="12.54296875" style="144" customWidth="1"/>
    <col min="3" max="3" width="13.1796875" style="144" customWidth="1"/>
    <col min="4" max="16384" width="8.7265625" style="144"/>
  </cols>
  <sheetData>
    <row r="1" spans="1:3" ht="15.5" x14ac:dyDescent="0.35">
      <c r="C1" s="107" t="s">
        <v>234</v>
      </c>
    </row>
    <row r="2" spans="1:3" ht="17.5" x14ac:dyDescent="0.35">
      <c r="A2" s="2" t="s">
        <v>251</v>
      </c>
    </row>
    <row r="4" spans="1:3" x14ac:dyDescent="0.3">
      <c r="B4" s="193">
        <v>2022</v>
      </c>
      <c r="C4" s="193"/>
    </row>
    <row r="5" spans="1:3" x14ac:dyDescent="0.3">
      <c r="B5" s="168" t="s">
        <v>47</v>
      </c>
      <c r="C5" s="168" t="s">
        <v>242</v>
      </c>
    </row>
    <row r="6" spans="1:3" x14ac:dyDescent="0.3">
      <c r="A6" s="145" t="s">
        <v>222</v>
      </c>
      <c r="B6" s="167">
        <v>6.7</v>
      </c>
      <c r="C6" s="139">
        <f>B6</f>
        <v>6.7</v>
      </c>
    </row>
    <row r="7" spans="1:3" x14ac:dyDescent="0.3">
      <c r="A7" s="145" t="s">
        <v>252</v>
      </c>
      <c r="B7" s="167">
        <v>12.997832000000001</v>
      </c>
      <c r="C7" s="139">
        <f>1.731+2.129+0.375+6.54</f>
        <v>10.775</v>
      </c>
    </row>
    <row r="8" spans="1:3" x14ac:dyDescent="0.3">
      <c r="A8" s="145" t="s">
        <v>263</v>
      </c>
      <c r="B8" s="167">
        <v>4.9889999999999999</v>
      </c>
      <c r="C8" s="139">
        <v>0.935562</v>
      </c>
    </row>
    <row r="9" spans="1:3" ht="29.5" customHeight="1" x14ac:dyDescent="0.3">
      <c r="A9" s="166" t="s">
        <v>253</v>
      </c>
      <c r="B9" s="167">
        <f>116.28-B7-B8</f>
        <v>98.293167999999994</v>
      </c>
      <c r="C9" s="139">
        <v>0</v>
      </c>
    </row>
    <row r="10" spans="1:3" x14ac:dyDescent="0.3">
      <c r="A10" s="146" t="s">
        <v>213</v>
      </c>
      <c r="B10" s="169">
        <f>SUM(B6:B9)</f>
        <v>122.97999999999999</v>
      </c>
      <c r="C10" s="169">
        <f>SUM(C6:C9)</f>
        <v>18.410562000000002</v>
      </c>
    </row>
    <row r="12" spans="1:3" x14ac:dyDescent="0.3">
      <c r="A12" s="173" t="s">
        <v>261</v>
      </c>
      <c r="B12" s="165"/>
      <c r="C12" s="165"/>
    </row>
    <row r="13" spans="1:3" x14ac:dyDescent="0.3">
      <c r="A13" s="192" t="s">
        <v>254</v>
      </c>
      <c r="B13" s="192"/>
      <c r="C13" s="192"/>
    </row>
    <row r="14" spans="1:3" x14ac:dyDescent="0.3">
      <c r="A14" s="194" t="s">
        <v>262</v>
      </c>
      <c r="B14" s="194"/>
      <c r="C14" s="194"/>
    </row>
    <row r="15" spans="1:3" x14ac:dyDescent="0.3">
      <c r="A15" s="192" t="s">
        <v>255</v>
      </c>
      <c r="B15" s="192"/>
      <c r="C15" s="192"/>
    </row>
  </sheetData>
  <mergeCells count="4">
    <mergeCell ref="A15:C15"/>
    <mergeCell ref="B4:C4"/>
    <mergeCell ref="A13:C13"/>
    <mergeCell ref="A14:C1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D7"/>
  <sheetViews>
    <sheetView workbookViewId="0">
      <selection activeCell="M14" sqref="M14"/>
    </sheetView>
  </sheetViews>
  <sheetFormatPr defaultRowHeight="14.5" x14ac:dyDescent="0.35"/>
  <cols>
    <col min="1" max="1" width="35.1796875" customWidth="1"/>
  </cols>
  <sheetData>
    <row r="2" spans="1:4" x14ac:dyDescent="0.35">
      <c r="B2" s="40">
        <v>2020</v>
      </c>
      <c r="C2" s="40">
        <v>2021</v>
      </c>
      <c r="D2" s="40">
        <v>2022</v>
      </c>
    </row>
    <row r="3" spans="1:4" x14ac:dyDescent="0.35">
      <c r="A3" s="31" t="s">
        <v>52</v>
      </c>
      <c r="B3" s="94">
        <v>250.99299999999999</v>
      </c>
      <c r="C3" s="94">
        <v>62.55</v>
      </c>
      <c r="D3" s="94">
        <v>35.5</v>
      </c>
    </row>
    <row r="4" spans="1:4" x14ac:dyDescent="0.35">
      <c r="A4" s="31" t="s">
        <v>51</v>
      </c>
      <c r="B4" s="94">
        <v>129.58778200000003</v>
      </c>
      <c r="C4" s="94">
        <v>533.45613600000001</v>
      </c>
      <c r="D4" s="94">
        <v>109.631541</v>
      </c>
    </row>
    <row r="5" spans="1:4" x14ac:dyDescent="0.35">
      <c r="A5" s="31" t="s">
        <v>50</v>
      </c>
      <c r="B5" s="94">
        <v>239.96399569000002</v>
      </c>
      <c r="C5" s="94">
        <v>130.71562347</v>
      </c>
      <c r="D5" s="94">
        <v>91.187529690000005</v>
      </c>
    </row>
    <row r="6" spans="1:4" x14ac:dyDescent="0.35">
      <c r="A6" s="31" t="s">
        <v>49</v>
      </c>
      <c r="B6" s="94">
        <v>631.79394600000012</v>
      </c>
      <c r="C6" s="94">
        <v>1475.73654141</v>
      </c>
      <c r="D6" s="94">
        <v>686.32050994999997</v>
      </c>
    </row>
    <row r="7" spans="1:4" x14ac:dyDescent="0.35">
      <c r="A7" s="31" t="s">
        <v>53</v>
      </c>
      <c r="B7" s="94">
        <v>27.257638</v>
      </c>
      <c r="C7" s="94">
        <v>59.749262999999999</v>
      </c>
      <c r="D7" s="94">
        <v>203.86052000000001</v>
      </c>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45"/>
  <sheetViews>
    <sheetView zoomScale="70" zoomScaleNormal="70" workbookViewId="0">
      <selection activeCell="E7" sqref="E7"/>
    </sheetView>
  </sheetViews>
  <sheetFormatPr defaultRowHeight="14.5" outlineLevelRow="1" outlineLevelCol="1" x14ac:dyDescent="0.35"/>
  <cols>
    <col min="1" max="1" width="54.7265625" customWidth="1"/>
    <col min="2" max="6" width="14.1796875" customWidth="1"/>
    <col min="7" max="10" width="14.1796875" hidden="1" customWidth="1" outlineLevel="1"/>
    <col min="11" max="11" width="8.7265625" collapsed="1"/>
  </cols>
  <sheetData>
    <row r="1" spans="1:10" ht="15.5" x14ac:dyDescent="0.35">
      <c r="A1" s="3"/>
      <c r="B1" s="4"/>
      <c r="C1" s="4"/>
      <c r="D1" s="4"/>
      <c r="E1" s="34"/>
      <c r="F1" s="5">
        <v>44493</v>
      </c>
    </row>
    <row r="2" spans="1:10" ht="20" x14ac:dyDescent="0.35">
      <c r="A2" s="2" t="s">
        <v>114</v>
      </c>
      <c r="B2" s="4"/>
      <c r="C2" s="4"/>
      <c r="D2" s="4"/>
      <c r="E2" s="4"/>
      <c r="F2" s="57"/>
    </row>
    <row r="3" spans="1:10" ht="18" thickBot="1" x14ac:dyDescent="0.4">
      <c r="A3" s="2"/>
      <c r="B3" s="4"/>
      <c r="C3" s="4"/>
      <c r="D3" s="4"/>
      <c r="E3" s="4"/>
      <c r="F3" s="3"/>
    </row>
    <row r="4" spans="1:10" ht="15.5" x14ac:dyDescent="0.35">
      <c r="A4" s="178" t="s">
        <v>76</v>
      </c>
      <c r="B4" s="198">
        <v>2020</v>
      </c>
      <c r="C4" s="199"/>
      <c r="D4" s="198">
        <v>2021</v>
      </c>
      <c r="E4" s="200"/>
      <c r="F4" s="201"/>
      <c r="G4" s="195">
        <v>2022</v>
      </c>
      <c r="H4" s="195"/>
      <c r="I4" s="196">
        <v>2023</v>
      </c>
      <c r="J4" s="197"/>
    </row>
    <row r="5" spans="1:10" ht="60" x14ac:dyDescent="0.35">
      <c r="A5" s="179"/>
      <c r="B5" s="27" t="s">
        <v>73</v>
      </c>
      <c r="C5" s="63" t="s">
        <v>110</v>
      </c>
      <c r="D5" s="27" t="s">
        <v>72</v>
      </c>
      <c r="E5" s="25" t="s">
        <v>74</v>
      </c>
      <c r="F5" s="63" t="s">
        <v>110</v>
      </c>
      <c r="G5" s="62" t="s">
        <v>72</v>
      </c>
      <c r="H5" s="45" t="s">
        <v>75</v>
      </c>
      <c r="I5" s="27" t="s">
        <v>72</v>
      </c>
      <c r="J5" s="63" t="s">
        <v>75</v>
      </c>
    </row>
    <row r="6" spans="1:10" ht="15.5" x14ac:dyDescent="0.35">
      <c r="A6" s="17" t="s">
        <v>77</v>
      </c>
      <c r="B6" s="9">
        <f>'Covid-19'!B6</f>
        <v>1279.5963616900003</v>
      </c>
      <c r="C6" s="64">
        <f>C9+C13+C23+C32+C40</f>
        <v>-969.80536235800014</v>
      </c>
      <c r="D6" s="9">
        <f>'Covid-19'!F6</f>
        <v>1401.86363947</v>
      </c>
      <c r="E6" s="60" t="e">
        <f>'Covid-19'!#REF!</f>
        <v>#REF!</v>
      </c>
      <c r="F6" s="64">
        <f>F9+F13+F23+F32+F40</f>
        <v>-2166.6999549199995</v>
      </c>
      <c r="G6" s="77"/>
      <c r="H6" s="46"/>
      <c r="I6" s="9"/>
      <c r="J6" s="64"/>
    </row>
    <row r="7" spans="1:10" ht="15.5" x14ac:dyDescent="0.35">
      <c r="A7" s="18" t="s">
        <v>78</v>
      </c>
      <c r="B7" s="10">
        <f>'Covid-19'!B7</f>
        <v>4.3475383733188417</v>
      </c>
      <c r="C7" s="65">
        <f>C6/C8*100</f>
        <v>-3.3060790554129604</v>
      </c>
      <c r="D7" s="10">
        <f>'Covid-19'!F7</f>
        <v>3.838619979731603</v>
      </c>
      <c r="E7" s="8" t="e">
        <f>'Covid-19'!#REF!</f>
        <v>#REF!</v>
      </c>
      <c r="F7" s="65">
        <f>F6/F8*100</f>
        <v>-6.9082330738779518</v>
      </c>
      <c r="G7" s="78"/>
      <c r="H7" s="47"/>
      <c r="I7" s="10"/>
      <c r="J7" s="65"/>
    </row>
    <row r="8" spans="1:10" ht="15.5" x14ac:dyDescent="0.35">
      <c r="A8" s="19" t="s">
        <v>79</v>
      </c>
      <c r="B8" s="11">
        <f>'Covid-19'!B8</f>
        <v>29432.664000000001</v>
      </c>
      <c r="C8" s="66">
        <v>29334.004000000004</v>
      </c>
      <c r="D8" s="11">
        <f>'Covid-19'!F8</f>
        <v>36519.990175428058</v>
      </c>
      <c r="E8" s="7" t="e">
        <f>'Covid-19'!#REF!</f>
        <v>#REF!</v>
      </c>
      <c r="F8" s="66">
        <v>31364.025095113328</v>
      </c>
      <c r="G8" s="79"/>
      <c r="H8" s="48"/>
      <c r="I8" s="11"/>
      <c r="J8" s="66"/>
    </row>
    <row r="9" spans="1:10" ht="15.5" x14ac:dyDescent="0.35">
      <c r="A9" s="20" t="s">
        <v>80</v>
      </c>
      <c r="B9" s="12">
        <f>'Covid-19'!B9</f>
        <v>250.99299999999999</v>
      </c>
      <c r="C9" s="67">
        <v>-136.22074000000001</v>
      </c>
      <c r="D9" s="12">
        <f>'Covid-19'!F9</f>
        <v>35.5</v>
      </c>
      <c r="E9" s="56" t="e">
        <f>'Covid-19'!#REF!</f>
        <v>#REF!</v>
      </c>
      <c r="F9" s="67">
        <v>-28.684162239999996</v>
      </c>
      <c r="G9" s="80"/>
      <c r="H9" s="49"/>
      <c r="I9" s="12"/>
      <c r="J9" s="67"/>
    </row>
    <row r="10" spans="1:10" ht="31" x14ac:dyDescent="0.35">
      <c r="A10" s="21" t="s">
        <v>85</v>
      </c>
      <c r="B10" s="13">
        <f>'Covid-19'!B10</f>
        <v>161.99299999999999</v>
      </c>
      <c r="C10" s="86">
        <v>-47.22</v>
      </c>
      <c r="D10" s="13">
        <f>'Covid-19'!F10</f>
        <v>0</v>
      </c>
      <c r="E10" s="41" t="e">
        <f>'Covid-19'!#REF!</f>
        <v>#REF!</v>
      </c>
      <c r="F10" s="86">
        <v>-22.68</v>
      </c>
      <c r="G10" s="81"/>
      <c r="H10" s="50"/>
      <c r="I10" s="13"/>
      <c r="J10" s="68"/>
    </row>
    <row r="11" spans="1:10" ht="15.5" x14ac:dyDescent="0.35">
      <c r="A11" s="21" t="s">
        <v>87</v>
      </c>
      <c r="B11" s="13">
        <f>'Covid-19'!B11</f>
        <v>60</v>
      </c>
      <c r="C11" s="86">
        <v>-60</v>
      </c>
      <c r="D11" s="13">
        <f>'Covid-19'!F11</f>
        <v>0</v>
      </c>
      <c r="E11" s="41" t="e">
        <f>'Covid-19'!#REF!</f>
        <v>#REF!</v>
      </c>
      <c r="F11" s="86">
        <v>0</v>
      </c>
      <c r="G11" s="81"/>
      <c r="H11" s="50"/>
      <c r="I11" s="13"/>
      <c r="J11" s="68"/>
    </row>
    <row r="12" spans="1:10" ht="15.5" x14ac:dyDescent="0.35">
      <c r="A12" s="21" t="s">
        <v>86</v>
      </c>
      <c r="B12" s="13">
        <f>'Covid-19'!B12</f>
        <v>29</v>
      </c>
      <c r="C12" s="86">
        <v>-29</v>
      </c>
      <c r="D12" s="13">
        <f>'Covid-19'!F12</f>
        <v>30</v>
      </c>
      <c r="E12" s="41" t="e">
        <f>'Covid-19'!#REF!</f>
        <v>#REF!</v>
      </c>
      <c r="F12" s="86">
        <v>-6</v>
      </c>
      <c r="G12" s="81"/>
      <c r="H12" s="51"/>
      <c r="I12" s="13"/>
      <c r="J12" s="69"/>
    </row>
    <row r="13" spans="1:10" ht="15.5" x14ac:dyDescent="0.35">
      <c r="A13" s="22" t="s">
        <v>81</v>
      </c>
      <c r="B13" s="73">
        <f>'Covid-19'!B13</f>
        <v>129.58778200000003</v>
      </c>
      <c r="C13" s="87">
        <v>-129.58778200000003</v>
      </c>
      <c r="D13" s="14">
        <f>'Covid-19'!F13</f>
        <v>117.454605</v>
      </c>
      <c r="E13" s="61" t="e">
        <f>'Covid-19'!#REF!</f>
        <v>#REF!</v>
      </c>
      <c r="F13" s="87">
        <v>-506.45216799999997</v>
      </c>
      <c r="G13" s="82"/>
      <c r="H13" s="52"/>
      <c r="I13" s="14"/>
      <c r="J13" s="70"/>
    </row>
    <row r="14" spans="1:10" ht="31" x14ac:dyDescent="0.35">
      <c r="A14" s="21" t="s">
        <v>88</v>
      </c>
      <c r="B14" s="13">
        <f>'Covid-19'!B14</f>
        <v>60.503</v>
      </c>
      <c r="C14" s="86">
        <v>-60.503</v>
      </c>
      <c r="D14" s="13">
        <f>'Covid-19'!F14</f>
        <v>0</v>
      </c>
      <c r="E14" s="41" t="e">
        <f>'Covid-19'!#REF!</f>
        <v>#REF!</v>
      </c>
      <c r="F14" s="86">
        <v>-135.91999999999999</v>
      </c>
      <c r="G14" s="81"/>
      <c r="H14" s="50"/>
      <c r="I14" s="13"/>
      <c r="J14" s="68"/>
    </row>
    <row r="15" spans="1:10" ht="15.5" x14ac:dyDescent="0.35">
      <c r="A15" s="23" t="s">
        <v>89</v>
      </c>
      <c r="B15" s="13">
        <f>'Covid-19'!B15</f>
        <v>47.3</v>
      </c>
      <c r="C15" s="86">
        <v>-47.3</v>
      </c>
      <c r="D15" s="13">
        <f>'Covid-19'!F15</f>
        <v>57</v>
      </c>
      <c r="E15" s="41" t="e">
        <f>'Covid-19'!#REF!</f>
        <v>#REF!</v>
      </c>
      <c r="F15" s="86">
        <v>-21.01</v>
      </c>
      <c r="G15" s="81"/>
      <c r="H15" s="53"/>
      <c r="I15" s="13"/>
      <c r="J15" s="59"/>
    </row>
    <row r="16" spans="1:10" ht="15.5" x14ac:dyDescent="0.35">
      <c r="A16" s="23" t="s">
        <v>90</v>
      </c>
      <c r="B16" s="15" t="e">
        <f>'Covid-19'!#REF!</f>
        <v>#REF!</v>
      </c>
      <c r="C16" s="88">
        <v>-6.2191000000000003E-2</v>
      </c>
      <c r="D16" s="13" t="e">
        <f>'Covid-19'!#REF!</f>
        <v>#REF!</v>
      </c>
      <c r="E16" s="41" t="e">
        <f>'Covid-19'!#REF!</f>
        <v>#REF!</v>
      </c>
      <c r="F16" s="86">
        <v>-2.8610769999999999</v>
      </c>
      <c r="G16" s="83"/>
      <c r="H16" s="50"/>
      <c r="I16" s="15"/>
      <c r="J16" s="68"/>
    </row>
    <row r="17" spans="1:10" ht="15.5" x14ac:dyDescent="0.35">
      <c r="A17" s="23" t="s">
        <v>91</v>
      </c>
      <c r="B17" s="15">
        <f>'Covid-19'!B16</f>
        <v>5.1554669999999998</v>
      </c>
      <c r="C17" s="88">
        <v>-5.1554669999999998</v>
      </c>
      <c r="D17" s="13">
        <f>'Covid-19'!F16</f>
        <v>0</v>
      </c>
      <c r="E17" s="41" t="e">
        <f>'Covid-19'!#REF!</f>
        <v>#REF!</v>
      </c>
      <c r="F17" s="86">
        <v>-10.819991999999999</v>
      </c>
      <c r="G17" s="83"/>
      <c r="H17" s="50"/>
      <c r="I17" s="15"/>
      <c r="J17" s="68"/>
    </row>
    <row r="18" spans="1:10" ht="15.5" x14ac:dyDescent="0.35">
      <c r="A18" s="23" t="s">
        <v>92</v>
      </c>
      <c r="B18" s="15" t="e">
        <f>'Covid-19'!#REF!</f>
        <v>#REF!</v>
      </c>
      <c r="C18" s="88">
        <v>-0.71409900000000004</v>
      </c>
      <c r="D18" s="15" t="e">
        <f>'Covid-19'!#REF!</f>
        <v>#REF!</v>
      </c>
      <c r="E18" s="58" t="e">
        <f>'Covid-19'!#REF!</f>
        <v>#REF!</v>
      </c>
      <c r="F18" s="88">
        <v>-1.394501</v>
      </c>
      <c r="G18" s="83"/>
      <c r="H18" s="50"/>
      <c r="I18" s="15"/>
      <c r="J18" s="68"/>
    </row>
    <row r="19" spans="1:10" ht="15.5" x14ac:dyDescent="0.35">
      <c r="A19" s="23" t="s">
        <v>93</v>
      </c>
      <c r="B19" s="15" t="e">
        <f>'Covid-19'!#REF!</f>
        <v>#REF!</v>
      </c>
      <c r="C19" s="88">
        <v>-1.8037000000000001</v>
      </c>
      <c r="D19" s="15" t="e">
        <f>'Covid-19'!#REF!</f>
        <v>#REF!</v>
      </c>
      <c r="E19" s="58" t="e">
        <f>'Covid-19'!#REF!</f>
        <v>#REF!</v>
      </c>
      <c r="F19" s="88">
        <v>-3.8482310000000002</v>
      </c>
      <c r="G19" s="83"/>
      <c r="H19" s="50"/>
      <c r="I19" s="15"/>
      <c r="J19" s="68"/>
    </row>
    <row r="20" spans="1:10" ht="31" x14ac:dyDescent="0.35">
      <c r="A20" s="23" t="s">
        <v>94</v>
      </c>
      <c r="B20" s="15">
        <f>'Covid-19'!B17</f>
        <v>2.8330139999999999</v>
      </c>
      <c r="C20" s="88">
        <v>-2.8330139999999999</v>
      </c>
      <c r="D20" s="13">
        <f>'Covid-19'!F17</f>
        <v>13.317109000000002</v>
      </c>
      <c r="E20" s="41" t="e">
        <f>'Covid-19'!#REF!</f>
        <v>#REF!</v>
      </c>
      <c r="F20" s="86">
        <f>-32.524463</f>
        <v>-32.524462999999997</v>
      </c>
      <c r="G20" s="83"/>
      <c r="H20" s="50"/>
      <c r="I20" s="15"/>
      <c r="J20" s="68"/>
    </row>
    <row r="21" spans="1:10" ht="15.5" x14ac:dyDescent="0.35">
      <c r="A21" s="23" t="s">
        <v>95</v>
      </c>
      <c r="B21" s="15">
        <f>'Covid-19'!B19</f>
        <v>0</v>
      </c>
      <c r="C21" s="88">
        <v>0</v>
      </c>
      <c r="D21" s="13">
        <f>'Covid-19'!F19</f>
        <v>0</v>
      </c>
      <c r="E21" s="41" t="e">
        <f>'Covid-19'!#REF!</f>
        <v>#REF!</v>
      </c>
      <c r="F21" s="86">
        <v>-187.863426</v>
      </c>
      <c r="G21" s="83"/>
      <c r="H21" s="50"/>
      <c r="I21" s="15"/>
      <c r="J21" s="68"/>
    </row>
    <row r="22" spans="1:10" ht="15.5" x14ac:dyDescent="0.35">
      <c r="A22" s="23" t="s">
        <v>96</v>
      </c>
      <c r="B22" s="15">
        <f>'Covid-19'!B20</f>
        <v>0</v>
      </c>
      <c r="C22" s="88">
        <v>0</v>
      </c>
      <c r="D22" s="13">
        <f>'Covid-19'!F20</f>
        <v>0</v>
      </c>
      <c r="E22" s="41" t="e">
        <f>'Covid-19'!#REF!</f>
        <v>#REF!</v>
      </c>
      <c r="F22" s="86">
        <v>-109.916352</v>
      </c>
      <c r="G22" s="83"/>
      <c r="H22" s="50"/>
      <c r="I22" s="15"/>
      <c r="J22" s="68"/>
    </row>
    <row r="23" spans="1:10" ht="15.5" x14ac:dyDescent="0.35">
      <c r="A23" s="22" t="s">
        <v>82</v>
      </c>
      <c r="B23" s="14">
        <f>'Covid-19'!B21</f>
        <v>239.96399569000002</v>
      </c>
      <c r="C23" s="89">
        <v>-81.687714697999994</v>
      </c>
      <c r="D23" s="14">
        <f>'Covid-19'!F21</f>
        <v>199.76380852000003</v>
      </c>
      <c r="E23" s="54" t="e">
        <f>'Covid-19'!#REF!</f>
        <v>#REF!</v>
      </c>
      <c r="F23" s="89">
        <v>-111.89144968000001</v>
      </c>
      <c r="G23" s="82"/>
      <c r="H23" s="52"/>
      <c r="I23" s="14"/>
      <c r="J23" s="70"/>
    </row>
    <row r="24" spans="1:10" ht="15.5" x14ac:dyDescent="0.35">
      <c r="A24" s="19" t="s">
        <v>97</v>
      </c>
      <c r="B24" s="13">
        <f>'Covid-19'!B22</f>
        <v>91.8</v>
      </c>
      <c r="C24" s="86">
        <v>-17.717400000000001</v>
      </c>
      <c r="D24" s="13">
        <f>'Covid-19'!F22</f>
        <v>5</v>
      </c>
      <c r="E24" s="41" t="e">
        <f>'Covid-19'!#REF!</f>
        <v>#REF!</v>
      </c>
      <c r="F24" s="86">
        <v>-6.7549999999999999</v>
      </c>
      <c r="G24" s="81"/>
      <c r="H24" s="53"/>
      <c r="I24" s="13"/>
      <c r="J24" s="59"/>
    </row>
    <row r="25" spans="1:10" ht="15.5" x14ac:dyDescent="0.35">
      <c r="A25" s="19" t="s">
        <v>98</v>
      </c>
      <c r="B25" s="13">
        <f>'Covid-19'!B23</f>
        <v>3</v>
      </c>
      <c r="C25" s="86">
        <v>-0.51070000800000004</v>
      </c>
      <c r="D25" s="13">
        <f>'Covid-19'!F23</f>
        <v>0</v>
      </c>
      <c r="E25" s="58" t="e">
        <f>'Covid-19'!#REF!</f>
        <v>#REF!</v>
      </c>
      <c r="F25" s="88">
        <v>-0.252</v>
      </c>
      <c r="G25" s="81"/>
      <c r="H25" s="53"/>
      <c r="I25" s="13"/>
      <c r="J25" s="59"/>
    </row>
    <row r="26" spans="1:10" ht="15.5" x14ac:dyDescent="0.35">
      <c r="A26" s="21" t="s">
        <v>99</v>
      </c>
      <c r="B26" s="13">
        <f>'Covid-19'!B24</f>
        <v>92.5</v>
      </c>
      <c r="C26" s="86">
        <v>-13.1165</v>
      </c>
      <c r="D26" s="13">
        <f>'Covid-19'!F24</f>
        <v>30</v>
      </c>
      <c r="E26" s="41" t="e">
        <f>'Covid-19'!#REF!</f>
        <v>#REF!</v>
      </c>
      <c r="F26" s="86">
        <v>-4.9630000000000001</v>
      </c>
      <c r="G26" s="81"/>
      <c r="H26" s="53"/>
      <c r="I26" s="13"/>
      <c r="J26" s="59"/>
    </row>
    <row r="27" spans="1:10" ht="15.5" hidden="1" outlineLevel="1" x14ac:dyDescent="0.35">
      <c r="A27" s="21"/>
      <c r="B27" s="13"/>
      <c r="C27" s="86">
        <v>0</v>
      </c>
      <c r="D27" s="13">
        <f>'Covid-19'!F25</f>
        <v>0</v>
      </c>
      <c r="E27" s="41" t="e">
        <f>'Covid-19'!#REF!</f>
        <v>#REF!</v>
      </c>
      <c r="F27" s="86"/>
      <c r="G27" s="81"/>
      <c r="H27" s="50"/>
      <c r="I27" s="13"/>
      <c r="J27" s="68"/>
    </row>
    <row r="28" spans="1:10" ht="15.5" hidden="1" outlineLevel="1" x14ac:dyDescent="0.35">
      <c r="A28" s="21"/>
      <c r="B28" s="13"/>
      <c r="C28" s="86">
        <v>0</v>
      </c>
      <c r="D28" s="13">
        <f>'Covid-19'!F26</f>
        <v>0</v>
      </c>
      <c r="E28" s="41" t="e">
        <f>'Covid-19'!#REF!</f>
        <v>#REF!</v>
      </c>
      <c r="F28" s="86"/>
      <c r="G28" s="81"/>
      <c r="H28" s="50"/>
      <c r="I28" s="13"/>
      <c r="J28" s="68"/>
    </row>
    <row r="29" spans="1:10" ht="15.5" collapsed="1" x14ac:dyDescent="0.35">
      <c r="A29" s="21" t="s">
        <v>100</v>
      </c>
      <c r="B29" s="13">
        <f>'Covid-19'!B27</f>
        <v>0</v>
      </c>
      <c r="C29" s="86">
        <v>0</v>
      </c>
      <c r="D29" s="13">
        <f>'Covid-19'!F27</f>
        <v>18.899999999999999</v>
      </c>
      <c r="E29" s="41" t="e">
        <f>'Covid-19'!#REF!</f>
        <v>#REF!</v>
      </c>
      <c r="F29" s="86">
        <v>-99.52</v>
      </c>
      <c r="G29" s="81"/>
      <c r="H29" s="50"/>
      <c r="I29" s="13"/>
      <c r="J29" s="68"/>
    </row>
    <row r="30" spans="1:10" ht="31" x14ac:dyDescent="0.35">
      <c r="A30" s="21" t="s">
        <v>101</v>
      </c>
      <c r="B30" s="13">
        <f>'Covid-19'!B28</f>
        <v>0</v>
      </c>
      <c r="C30" s="86">
        <v>0</v>
      </c>
      <c r="D30" s="13">
        <f>'Covid-19'!F28</f>
        <v>70</v>
      </c>
      <c r="E30" s="41" t="e">
        <f>'Covid-19'!#REF!</f>
        <v>#REF!</v>
      </c>
      <c r="F30" s="86">
        <v>0</v>
      </c>
      <c r="G30" s="81"/>
      <c r="H30" s="50"/>
      <c r="I30" s="13"/>
      <c r="J30" s="68"/>
    </row>
    <row r="31" spans="1:10" ht="15.5" x14ac:dyDescent="0.35">
      <c r="A31" s="19" t="s">
        <v>102</v>
      </c>
      <c r="B31" s="13">
        <f>'Covid-19'!B29</f>
        <v>50.124114689999999</v>
      </c>
      <c r="C31" s="86">
        <v>-50.124114689999999</v>
      </c>
      <c r="D31" s="13">
        <f>'Covid-19'!F29</f>
        <v>62.861289520000007</v>
      </c>
      <c r="E31" s="41" t="e">
        <f>'Covid-19'!#REF!</f>
        <v>#REF!</v>
      </c>
      <c r="F31" s="86">
        <v>0</v>
      </c>
      <c r="G31" s="81"/>
      <c r="H31" s="53"/>
      <c r="I31" s="13"/>
      <c r="J31" s="59"/>
    </row>
    <row r="32" spans="1:10" ht="15.5" x14ac:dyDescent="0.35">
      <c r="A32" s="22" t="s">
        <v>83</v>
      </c>
      <c r="B32" s="14">
        <f>'Covid-19'!B30</f>
        <v>631.79394600000012</v>
      </c>
      <c r="C32" s="89">
        <v>-622.30912566000018</v>
      </c>
      <c r="D32" s="14">
        <f>'Covid-19'!F30</f>
        <v>812.62542394999991</v>
      </c>
      <c r="E32" s="54" t="e">
        <f>'Covid-19'!#REF!</f>
        <v>#REF!</v>
      </c>
      <c r="F32" s="89">
        <v>-1511.0897749999999</v>
      </c>
      <c r="G32" s="82"/>
      <c r="H32" s="52"/>
      <c r="I32" s="14"/>
      <c r="J32" s="70"/>
    </row>
    <row r="33" spans="1:10" ht="18.5" x14ac:dyDescent="0.35">
      <c r="A33" s="19" t="s">
        <v>113</v>
      </c>
      <c r="B33" s="13">
        <f>'Covid-19'!B31</f>
        <v>133.1</v>
      </c>
      <c r="C33" s="86">
        <v>-123.6</v>
      </c>
      <c r="D33" s="13">
        <f>'Covid-19'!F31</f>
        <v>459.47232399999996</v>
      </c>
      <c r="E33" s="41" t="e">
        <f>'Covid-19'!#REF!</f>
        <v>#REF!</v>
      </c>
      <c r="F33" s="86">
        <v>-463.8</v>
      </c>
      <c r="G33" s="81"/>
      <c r="H33" s="53"/>
      <c r="I33" s="13"/>
      <c r="J33" s="59"/>
    </row>
    <row r="34" spans="1:10" ht="15.5" x14ac:dyDescent="0.35">
      <c r="A34" s="19" t="s">
        <v>103</v>
      </c>
      <c r="B34" s="13">
        <f>'Covid-19'!B32</f>
        <v>408.41</v>
      </c>
      <c r="C34" s="86">
        <v>-408.41</v>
      </c>
      <c r="D34" s="13">
        <f>'Covid-19'!F32</f>
        <v>23.788934000000001</v>
      </c>
      <c r="E34" s="41" t="e">
        <f>'Covid-19'!#REF!</f>
        <v>#REF!</v>
      </c>
      <c r="F34" s="86">
        <v>-293.60000000000002</v>
      </c>
      <c r="G34" s="81"/>
      <c r="H34" s="53"/>
      <c r="I34" s="13"/>
      <c r="J34" s="59"/>
    </row>
    <row r="35" spans="1:10" ht="15.5" x14ac:dyDescent="0.35">
      <c r="A35" s="19" t="s">
        <v>104</v>
      </c>
      <c r="B35" s="13">
        <f>'Covid-19'!B33</f>
        <v>0.02</v>
      </c>
      <c r="C35" s="86">
        <v>-0.02</v>
      </c>
      <c r="D35" s="13">
        <f>'Covid-19'!F33</f>
        <v>160.035</v>
      </c>
      <c r="E35" s="41" t="e">
        <f>'Covid-19'!#REF!</f>
        <v>#REF!</v>
      </c>
      <c r="F35" s="86">
        <v>-501.4</v>
      </c>
      <c r="G35" s="81"/>
      <c r="H35" s="50"/>
      <c r="I35" s="13"/>
      <c r="J35" s="68"/>
    </row>
    <row r="36" spans="1:10" ht="15.5" x14ac:dyDescent="0.35">
      <c r="A36" s="21" t="s">
        <v>105</v>
      </c>
      <c r="B36" s="13">
        <f>'Covid-19'!B34</f>
        <v>37.54</v>
      </c>
      <c r="C36" s="86">
        <v>-37.54</v>
      </c>
      <c r="D36" s="13">
        <f>'Covid-19'!F34</f>
        <v>5.0147999999999998E-2</v>
      </c>
      <c r="E36" s="41" t="e">
        <f>'Covid-19'!#REF!</f>
        <v>#REF!</v>
      </c>
      <c r="F36" s="86">
        <v>-45.5</v>
      </c>
      <c r="G36" s="81"/>
      <c r="H36" s="53"/>
      <c r="I36" s="13"/>
      <c r="J36" s="59"/>
    </row>
    <row r="37" spans="1:10" ht="15.5" x14ac:dyDescent="0.35">
      <c r="A37" s="19" t="s">
        <v>106</v>
      </c>
      <c r="B37" s="13">
        <f>'Covid-19'!B35</f>
        <v>21.1</v>
      </c>
      <c r="C37" s="86">
        <v>-21.1</v>
      </c>
      <c r="D37" s="13">
        <f>'Covid-19'!F35</f>
        <v>1.7991280000000003</v>
      </c>
      <c r="E37" s="41" t="e">
        <f>'Covid-19'!#REF!</f>
        <v>#REF!</v>
      </c>
      <c r="F37" s="86">
        <v>-35.200000000000003</v>
      </c>
      <c r="G37" s="81"/>
      <c r="H37" s="53"/>
      <c r="I37" s="13"/>
      <c r="J37" s="59"/>
    </row>
    <row r="38" spans="1:10" ht="31" x14ac:dyDescent="0.35">
      <c r="A38" s="21" t="s">
        <v>107</v>
      </c>
      <c r="B38" s="13">
        <f>'Covid-19'!B36</f>
        <v>22.1</v>
      </c>
      <c r="C38" s="86">
        <v>-22.1</v>
      </c>
      <c r="D38" s="13">
        <f>'Covid-19'!F36</f>
        <v>16.114344999999997</v>
      </c>
      <c r="E38" s="41" t="e">
        <f>'Covid-19'!#REF!</f>
        <v>#REF!</v>
      </c>
      <c r="F38" s="86">
        <v>-49.46</v>
      </c>
      <c r="G38" s="81"/>
      <c r="H38" s="53"/>
      <c r="I38" s="13"/>
      <c r="J38" s="59"/>
    </row>
    <row r="39" spans="1:10" ht="37.5" customHeight="1" x14ac:dyDescent="0.35">
      <c r="A39" s="21" t="s">
        <v>112</v>
      </c>
      <c r="B39" s="13">
        <f>'Covid-19'!B37</f>
        <v>0</v>
      </c>
      <c r="C39" s="86">
        <v>0</v>
      </c>
      <c r="D39" s="13">
        <f>'Covid-19'!F37</f>
        <v>93.094023950000008</v>
      </c>
      <c r="E39" s="41" t="e">
        <f>'Covid-19'!#REF!</f>
        <v>#REF!</v>
      </c>
      <c r="F39" s="86">
        <v>-38.4</v>
      </c>
      <c r="G39" s="81"/>
      <c r="H39" s="53"/>
      <c r="I39" s="13"/>
      <c r="J39" s="59"/>
    </row>
    <row r="40" spans="1:10" ht="15.5" x14ac:dyDescent="0.35">
      <c r="A40" s="22" t="s">
        <v>84</v>
      </c>
      <c r="B40" s="26">
        <f>'Covid-19'!B38</f>
        <v>27.257638</v>
      </c>
      <c r="C40" s="90">
        <v>0</v>
      </c>
      <c r="D40" s="14">
        <f>'Covid-19'!F38</f>
        <v>236.519802</v>
      </c>
      <c r="E40" s="54" t="e">
        <f>'Covid-19'!#REF!</f>
        <v>#REF!</v>
      </c>
      <c r="F40" s="89">
        <v>-8.5823999999999998</v>
      </c>
      <c r="G40" s="84"/>
      <c r="H40" s="52"/>
      <c r="I40" s="26"/>
      <c r="J40" s="70"/>
    </row>
    <row r="41" spans="1:10" ht="15.5" x14ac:dyDescent="0.35">
      <c r="A41" s="19" t="s">
        <v>111</v>
      </c>
      <c r="B41" s="13">
        <f>'Covid-19'!B39</f>
        <v>9.3000000000000007</v>
      </c>
      <c r="C41" s="86">
        <v>0</v>
      </c>
      <c r="D41" s="13">
        <f>'Covid-19'!F39</f>
        <v>201.02113599999998</v>
      </c>
      <c r="E41" s="41" t="e">
        <f>'Covid-19'!#REF!</f>
        <v>#REF!</v>
      </c>
      <c r="F41" s="86">
        <v>0</v>
      </c>
      <c r="G41" s="81"/>
      <c r="H41" s="53"/>
      <c r="I41" s="13"/>
      <c r="J41" s="59"/>
    </row>
    <row r="42" spans="1:10" ht="15.5" x14ac:dyDescent="0.35">
      <c r="A42" s="19" t="s">
        <v>108</v>
      </c>
      <c r="B42" s="13">
        <f>'Covid-19'!B40</f>
        <v>0.2</v>
      </c>
      <c r="C42" s="86">
        <v>0</v>
      </c>
      <c r="D42" s="13">
        <f>'Covid-19'!F40</f>
        <v>35.498666</v>
      </c>
      <c r="E42" s="41" t="e">
        <f>'Covid-19'!#REF!</f>
        <v>#REF!</v>
      </c>
      <c r="F42" s="86">
        <v>0</v>
      </c>
      <c r="G42" s="81"/>
      <c r="H42" s="43"/>
      <c r="I42" s="13"/>
      <c r="J42" s="71"/>
    </row>
    <row r="43" spans="1:10" ht="16" thickBot="1" x14ac:dyDescent="0.4">
      <c r="A43" s="24" t="s">
        <v>109</v>
      </c>
      <c r="B43" s="16">
        <f>'Covid-19'!B41</f>
        <v>17.7</v>
      </c>
      <c r="C43" s="72">
        <v>0</v>
      </c>
      <c r="D43" s="16">
        <f>'Covid-19'!F41</f>
        <v>0</v>
      </c>
      <c r="E43" s="55" t="e">
        <f>'Covid-19'!#REF!</f>
        <v>#REF!</v>
      </c>
      <c r="F43" s="72">
        <v>0</v>
      </c>
      <c r="G43" s="85"/>
      <c r="H43" s="44"/>
      <c r="I43" s="16"/>
      <c r="J43" s="72"/>
    </row>
    <row r="44" spans="1:10" s="1" customFormat="1" ht="15.5" x14ac:dyDescent="0.35">
      <c r="A44" s="74"/>
      <c r="B44" s="75"/>
      <c r="C44" s="75"/>
      <c r="D44" s="75"/>
      <c r="E44" s="75"/>
      <c r="F44" s="76"/>
      <c r="G44" s="75"/>
      <c r="H44" s="75"/>
      <c r="I44" s="75"/>
      <c r="J44" s="75"/>
    </row>
    <row r="45" spans="1:10" ht="16" x14ac:dyDescent="0.35">
      <c r="A45" s="6" t="s">
        <v>115</v>
      </c>
      <c r="B45" s="4"/>
      <c r="C45" s="4"/>
      <c r="D45" s="4"/>
      <c r="E45" s="4"/>
      <c r="F45" s="3"/>
    </row>
  </sheetData>
  <mergeCells count="5">
    <mergeCell ref="G4:H4"/>
    <mergeCell ref="I4:J4"/>
    <mergeCell ref="A4:A5"/>
    <mergeCell ref="B4:C4"/>
    <mergeCell ref="D4:F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3:BM19"/>
  <sheetViews>
    <sheetView topLeftCell="T1" zoomScale="50" zoomScaleNormal="50" workbookViewId="0">
      <selection activeCell="BM9" sqref="BM5:BM9"/>
    </sheetView>
  </sheetViews>
  <sheetFormatPr defaultRowHeight="14.5" x14ac:dyDescent="0.35"/>
  <cols>
    <col min="1" max="1" width="37.1796875" bestFit="1" customWidth="1"/>
    <col min="2" max="2" width="6.1796875" style="1" bestFit="1" customWidth="1"/>
    <col min="3" max="3" width="7.1796875" bestFit="1" customWidth="1"/>
    <col min="4" max="5" width="6.1796875" bestFit="1" customWidth="1"/>
    <col min="49" max="65" width="11.54296875" bestFit="1" customWidth="1"/>
  </cols>
  <sheetData>
    <row r="3" spans="1:65" x14ac:dyDescent="0.35">
      <c r="B3" s="202" t="s">
        <v>54</v>
      </c>
      <c r="C3" s="203"/>
      <c r="D3" s="203"/>
      <c r="E3" s="203"/>
    </row>
    <row r="4" spans="1:65" x14ac:dyDescent="0.35">
      <c r="B4" s="30" t="s">
        <v>149</v>
      </c>
      <c r="C4" s="109" t="s">
        <v>150</v>
      </c>
      <c r="D4" s="30" t="s">
        <v>151</v>
      </c>
      <c r="E4" s="30" t="s">
        <v>152</v>
      </c>
      <c r="F4" s="40" t="s">
        <v>153</v>
      </c>
      <c r="G4" s="40" t="s">
        <v>154</v>
      </c>
      <c r="H4" s="40" t="s">
        <v>155</v>
      </c>
      <c r="I4" s="40" t="s">
        <v>156</v>
      </c>
      <c r="J4" s="40" t="s">
        <v>157</v>
      </c>
      <c r="K4" s="40" t="s">
        <v>158</v>
      </c>
      <c r="L4" s="40" t="s">
        <v>159</v>
      </c>
      <c r="M4" s="40" t="s">
        <v>160</v>
      </c>
      <c r="N4" s="40" t="s">
        <v>161</v>
      </c>
      <c r="O4" s="40" t="s">
        <v>162</v>
      </c>
      <c r="P4" s="40" t="s">
        <v>163</v>
      </c>
      <c r="Q4" s="40" t="s">
        <v>164</v>
      </c>
      <c r="R4" s="40" t="s">
        <v>165</v>
      </c>
      <c r="S4" s="40" t="s">
        <v>166</v>
      </c>
      <c r="T4" s="40" t="s">
        <v>167</v>
      </c>
      <c r="U4" s="40" t="s">
        <v>168</v>
      </c>
      <c r="V4" s="40" t="s">
        <v>169</v>
      </c>
      <c r="W4" s="40" t="s">
        <v>170</v>
      </c>
      <c r="X4" s="40" t="s">
        <v>171</v>
      </c>
      <c r="Y4" s="40" t="s">
        <v>172</v>
      </c>
      <c r="Z4" s="40" t="s">
        <v>173</v>
      </c>
      <c r="AA4" s="40" t="s">
        <v>174</v>
      </c>
      <c r="AB4" s="40" t="s">
        <v>175</v>
      </c>
      <c r="AC4" s="40" t="s">
        <v>176</v>
      </c>
      <c r="AD4" s="40" t="s">
        <v>177</v>
      </c>
      <c r="AE4" s="40" t="s">
        <v>178</v>
      </c>
      <c r="AF4" s="40" t="s">
        <v>179</v>
      </c>
      <c r="AG4" s="40" t="s">
        <v>180</v>
      </c>
      <c r="AH4" s="40" t="s">
        <v>181</v>
      </c>
      <c r="AI4" s="40" t="s">
        <v>182</v>
      </c>
      <c r="AJ4" s="40" t="s">
        <v>183</v>
      </c>
      <c r="AK4" s="40" t="s">
        <v>184</v>
      </c>
      <c r="AL4" s="40" t="s">
        <v>185</v>
      </c>
      <c r="AM4" s="40" t="s">
        <v>186</v>
      </c>
      <c r="AN4" s="40" t="s">
        <v>187</v>
      </c>
      <c r="AO4" s="40" t="s">
        <v>188</v>
      </c>
      <c r="AP4" s="40" t="s">
        <v>189</v>
      </c>
      <c r="AQ4" s="40" t="s">
        <v>190</v>
      </c>
      <c r="AR4" s="40" t="s">
        <v>191</v>
      </c>
      <c r="AS4" s="40" t="s">
        <v>192</v>
      </c>
      <c r="AT4" s="40" t="s">
        <v>193</v>
      </c>
      <c r="AU4" s="40" t="s">
        <v>194</v>
      </c>
      <c r="AV4" s="40" t="s">
        <v>195</v>
      </c>
      <c r="AW4" s="40" t="s">
        <v>196</v>
      </c>
      <c r="AX4" s="40" t="s">
        <v>197</v>
      </c>
      <c r="AY4" s="40" t="s">
        <v>198</v>
      </c>
      <c r="AZ4" s="40" t="s">
        <v>148</v>
      </c>
      <c r="BA4" s="42" t="s">
        <v>199</v>
      </c>
      <c r="BB4" s="42" t="s">
        <v>201</v>
      </c>
      <c r="BC4" s="42" t="s">
        <v>203</v>
      </c>
      <c r="BD4" s="42" t="s">
        <v>205</v>
      </c>
      <c r="BE4" s="42" t="s">
        <v>207</v>
      </c>
      <c r="BF4" s="42" t="s">
        <v>235</v>
      </c>
      <c r="BG4" s="42" t="s">
        <v>236</v>
      </c>
      <c r="BH4" s="42" t="s">
        <v>237</v>
      </c>
      <c r="BI4" s="42" t="s">
        <v>238</v>
      </c>
      <c r="BJ4" s="42" t="s">
        <v>239</v>
      </c>
      <c r="BK4" s="42" t="s">
        <v>240</v>
      </c>
      <c r="BL4" s="42" t="s">
        <v>241</v>
      </c>
      <c r="BM4" s="42" t="s">
        <v>223</v>
      </c>
    </row>
    <row r="5" spans="1:65" x14ac:dyDescent="0.35">
      <c r="A5" s="31" t="s">
        <v>52</v>
      </c>
      <c r="B5" s="32">
        <v>3.6</v>
      </c>
      <c r="C5" s="111">
        <v>20.57</v>
      </c>
      <c r="D5" s="111">
        <v>20.45</v>
      </c>
      <c r="E5" s="111">
        <v>24.1</v>
      </c>
      <c r="F5" s="111">
        <v>27.57</v>
      </c>
      <c r="G5" s="111">
        <v>29.78</v>
      </c>
      <c r="H5" s="111">
        <v>31</v>
      </c>
      <c r="I5" s="111">
        <v>34.17</v>
      </c>
      <c r="J5" s="111">
        <v>38.96</v>
      </c>
      <c r="K5" s="111">
        <v>40.700000000000003</v>
      </c>
      <c r="L5" s="111">
        <v>42.43</v>
      </c>
      <c r="M5" s="111">
        <v>43.11</v>
      </c>
      <c r="N5" s="111">
        <v>46.81</v>
      </c>
      <c r="O5" s="111">
        <v>50.3</v>
      </c>
      <c r="P5" s="111">
        <v>51</v>
      </c>
      <c r="Q5" s="111">
        <v>51.9</v>
      </c>
      <c r="R5" s="111">
        <v>53.87</v>
      </c>
      <c r="S5" s="111">
        <v>57.36</v>
      </c>
      <c r="T5" s="111">
        <v>57.66</v>
      </c>
      <c r="U5" s="111">
        <v>58.25</v>
      </c>
      <c r="V5" s="111">
        <v>58.57</v>
      </c>
      <c r="W5" s="111">
        <v>58.57</v>
      </c>
      <c r="X5" s="111">
        <v>60.5</v>
      </c>
      <c r="Y5" s="111">
        <v>59</v>
      </c>
      <c r="Z5" s="111">
        <v>59.9</v>
      </c>
      <c r="AA5" s="111">
        <v>59.9</v>
      </c>
      <c r="AB5" s="111">
        <v>60.6</v>
      </c>
      <c r="AC5" s="111">
        <v>62.4</v>
      </c>
      <c r="AD5" s="111">
        <v>62.4</v>
      </c>
      <c r="AE5" s="111">
        <v>62.4</v>
      </c>
      <c r="AF5" s="111">
        <v>62.4</v>
      </c>
      <c r="AG5" s="111">
        <v>62.4</v>
      </c>
      <c r="AH5" s="111">
        <v>62.4</v>
      </c>
      <c r="AI5" s="111">
        <v>62.4</v>
      </c>
      <c r="AJ5" s="111">
        <v>62.4</v>
      </c>
      <c r="AK5" s="111">
        <v>62.4</v>
      </c>
      <c r="AL5" s="111">
        <v>62.4</v>
      </c>
      <c r="AM5" s="111">
        <v>62.4</v>
      </c>
      <c r="AN5" s="111">
        <v>62.4</v>
      </c>
      <c r="AO5" s="111">
        <v>62.4</v>
      </c>
      <c r="AP5" s="111">
        <v>62.4</v>
      </c>
      <c r="AQ5" s="111">
        <v>62.41</v>
      </c>
      <c r="AR5" s="111">
        <v>62.41</v>
      </c>
      <c r="AS5" s="111">
        <v>62.41</v>
      </c>
      <c r="AT5" s="111">
        <v>62.43</v>
      </c>
      <c r="AU5" s="111">
        <v>62.43</v>
      </c>
      <c r="AV5" s="111">
        <v>62.55</v>
      </c>
      <c r="AW5" s="111">
        <v>0.4</v>
      </c>
      <c r="AX5" s="111">
        <v>0.4</v>
      </c>
      <c r="AY5" s="111">
        <v>0.63</v>
      </c>
      <c r="AZ5" s="111">
        <v>0.69</v>
      </c>
      <c r="BA5" s="111">
        <v>0.75</v>
      </c>
      <c r="BB5" s="111">
        <v>0.75</v>
      </c>
      <c r="BC5" s="111">
        <v>0.75</v>
      </c>
      <c r="BD5" s="111">
        <v>0.75</v>
      </c>
      <c r="BE5" s="111">
        <v>0.75</v>
      </c>
      <c r="BF5" s="157">
        <v>1.06</v>
      </c>
      <c r="BG5" s="157">
        <v>1.06</v>
      </c>
      <c r="BH5" s="157">
        <v>1.06</v>
      </c>
      <c r="BI5" s="157">
        <v>1.26</v>
      </c>
      <c r="BJ5" s="157">
        <v>1.26</v>
      </c>
      <c r="BK5" s="157">
        <v>1.26</v>
      </c>
      <c r="BL5" s="157">
        <v>1.26</v>
      </c>
      <c r="BM5" s="157">
        <v>1.26</v>
      </c>
    </row>
    <row r="6" spans="1:65" x14ac:dyDescent="0.35">
      <c r="A6" s="31" t="s">
        <v>51</v>
      </c>
      <c r="B6" s="32">
        <v>9.8949479999999994</v>
      </c>
      <c r="C6" s="111">
        <v>24.067866999999996</v>
      </c>
      <c r="D6" s="111">
        <v>32.274964000000004</v>
      </c>
      <c r="E6" s="111">
        <v>44.565393</v>
      </c>
      <c r="F6" s="111">
        <v>60.480890000000002</v>
      </c>
      <c r="G6" s="111">
        <v>68.501813999999996</v>
      </c>
      <c r="H6" s="111">
        <v>85.042389000000014</v>
      </c>
      <c r="I6" s="111">
        <v>224.12702300000001</v>
      </c>
      <c r="J6" s="111">
        <v>292.64163200000002</v>
      </c>
      <c r="K6" s="111">
        <v>314.459158</v>
      </c>
      <c r="L6" s="111">
        <v>364.60645000000005</v>
      </c>
      <c r="M6" s="111">
        <v>407.70064000000002</v>
      </c>
      <c r="N6" s="111">
        <v>434.90636699999999</v>
      </c>
      <c r="O6" s="111">
        <v>446.57268499999998</v>
      </c>
      <c r="P6" s="111">
        <v>449.88000499999998</v>
      </c>
      <c r="Q6" s="111">
        <v>461.77043900000001</v>
      </c>
      <c r="R6" s="111">
        <v>465.32086199999998</v>
      </c>
      <c r="S6" s="111">
        <v>468.73254900000006</v>
      </c>
      <c r="T6" s="111">
        <v>473.04244599999993</v>
      </c>
      <c r="U6" s="111">
        <v>480.982147</v>
      </c>
      <c r="V6" s="111">
        <v>486.507183</v>
      </c>
      <c r="W6" s="111">
        <v>492</v>
      </c>
      <c r="X6" s="111">
        <v>501</v>
      </c>
      <c r="Y6" s="111">
        <v>503</v>
      </c>
      <c r="Z6" s="111">
        <v>505</v>
      </c>
      <c r="AA6" s="111">
        <v>505</v>
      </c>
      <c r="AB6" s="111">
        <v>506</v>
      </c>
      <c r="AC6" s="111">
        <v>506.2</v>
      </c>
      <c r="AD6" s="111">
        <v>506.2</v>
      </c>
      <c r="AE6" s="111">
        <v>506.3</v>
      </c>
      <c r="AF6" s="111">
        <v>506.3</v>
      </c>
      <c r="AG6" s="111">
        <v>506.4</v>
      </c>
      <c r="AH6" s="111">
        <v>506.4</v>
      </c>
      <c r="AI6" s="111">
        <v>506.4</v>
      </c>
      <c r="AJ6" s="111">
        <v>506.4</v>
      </c>
      <c r="AK6" s="111">
        <v>506.4</v>
      </c>
      <c r="AL6" s="111">
        <v>506.5</v>
      </c>
      <c r="AM6" s="111">
        <v>506.5</v>
      </c>
      <c r="AN6" s="111">
        <v>506.5</v>
      </c>
      <c r="AO6" s="111">
        <v>506.5</v>
      </c>
      <c r="AP6" s="111">
        <v>506.5</v>
      </c>
      <c r="AQ6" s="111">
        <v>506.530689</v>
      </c>
      <c r="AR6" s="111">
        <v>506.530689</v>
      </c>
      <c r="AS6" s="111">
        <v>516.42596400000002</v>
      </c>
      <c r="AT6" s="111">
        <v>518.47443799999996</v>
      </c>
      <c r="AU6" s="111">
        <v>524.69049400000006</v>
      </c>
      <c r="AV6" s="111">
        <v>533.45613600000001</v>
      </c>
      <c r="AW6" s="111">
        <v>9.3000000000000007</v>
      </c>
      <c r="AX6" s="111">
        <v>12.069068</v>
      </c>
      <c r="AY6" s="111">
        <v>12.650748</v>
      </c>
      <c r="AZ6" s="111">
        <v>14.633687999999999</v>
      </c>
      <c r="BA6" s="111">
        <v>17.102948000000001</v>
      </c>
      <c r="BB6" s="111">
        <v>20.958128000000002</v>
      </c>
      <c r="BC6" s="111">
        <v>25.776468000000001</v>
      </c>
      <c r="BD6" s="111">
        <v>28.428165</v>
      </c>
      <c r="BE6" s="111">
        <v>40.118450000000003</v>
      </c>
      <c r="BF6" s="157">
        <v>44.47383</v>
      </c>
      <c r="BG6" s="157">
        <v>44.663829999999997</v>
      </c>
      <c r="BH6" s="157">
        <v>44.727129999999995</v>
      </c>
      <c r="BI6" s="157">
        <v>44.770008000000004</v>
      </c>
      <c r="BJ6" s="157">
        <v>66.881512000000015</v>
      </c>
      <c r="BK6" s="157">
        <v>68.175169230000009</v>
      </c>
      <c r="BL6" s="157">
        <v>69.558001000000004</v>
      </c>
      <c r="BM6" s="157">
        <v>69.558600999999996</v>
      </c>
    </row>
    <row r="7" spans="1:65" x14ac:dyDescent="0.35">
      <c r="A7" s="31" t="s">
        <v>50</v>
      </c>
      <c r="B7" s="32">
        <v>1</v>
      </c>
      <c r="C7" s="111">
        <v>9.3000000000000007</v>
      </c>
      <c r="D7" s="111">
        <v>10.8</v>
      </c>
      <c r="E7" s="111">
        <v>12.200000000000001</v>
      </c>
      <c r="F7" s="111">
        <v>17.599999999999998</v>
      </c>
      <c r="G7" s="111">
        <v>18.100000000000001</v>
      </c>
      <c r="H7" s="111">
        <v>18.2</v>
      </c>
      <c r="I7" s="111">
        <v>18.599999999999998</v>
      </c>
      <c r="J7" s="111">
        <v>22.523985</v>
      </c>
      <c r="K7" s="111">
        <v>22.723984999999999</v>
      </c>
      <c r="L7" s="111">
        <v>23.023985</v>
      </c>
      <c r="M7" s="111">
        <v>23.023985</v>
      </c>
      <c r="N7" s="111">
        <v>23.323985</v>
      </c>
      <c r="O7" s="111">
        <v>23.682985000000002</v>
      </c>
      <c r="P7" s="111">
        <v>34.850554000000002</v>
      </c>
      <c r="Q7" s="111">
        <v>36.045961439999999</v>
      </c>
      <c r="R7" s="111">
        <v>36.245961440000002</v>
      </c>
      <c r="S7" s="111">
        <v>36.445961440000005</v>
      </c>
      <c r="T7" s="111">
        <v>44.769236739999997</v>
      </c>
      <c r="U7" s="111">
        <v>48.460655260000003</v>
      </c>
      <c r="V7" s="111">
        <v>50.309791199999999</v>
      </c>
      <c r="W7" s="111">
        <v>56</v>
      </c>
      <c r="X7" s="111">
        <v>58.7</v>
      </c>
      <c r="Y7" s="111">
        <v>66</v>
      </c>
      <c r="Z7" s="111">
        <v>67</v>
      </c>
      <c r="AA7" s="111">
        <v>69</v>
      </c>
      <c r="AB7" s="111">
        <v>75</v>
      </c>
      <c r="AC7" s="111">
        <v>75.2</v>
      </c>
      <c r="AD7" s="111">
        <v>76.599999999999994</v>
      </c>
      <c r="AE7" s="111">
        <v>77.400000000000006</v>
      </c>
      <c r="AF7" s="111">
        <v>84.1</v>
      </c>
      <c r="AG7" s="111">
        <v>85.6</v>
      </c>
      <c r="AH7" s="111">
        <v>89.9</v>
      </c>
      <c r="AI7" s="111">
        <v>91</v>
      </c>
      <c r="AJ7" s="111">
        <v>92</v>
      </c>
      <c r="AK7" s="111">
        <v>94</v>
      </c>
      <c r="AL7" s="111">
        <v>97</v>
      </c>
      <c r="AM7" s="111">
        <v>99</v>
      </c>
      <c r="AN7" s="111">
        <v>100.18686568</v>
      </c>
      <c r="AO7" s="111">
        <v>100.18686568</v>
      </c>
      <c r="AP7" s="111">
        <v>103.04011291</v>
      </c>
      <c r="AQ7" s="111">
        <v>106.85601200000001</v>
      </c>
      <c r="AR7" s="111">
        <v>106.85601200000001</v>
      </c>
      <c r="AS7" s="111">
        <v>111.7902009</v>
      </c>
      <c r="AT7" s="111">
        <v>116.66783097000001</v>
      </c>
      <c r="AU7" s="111">
        <v>123.89499609999999</v>
      </c>
      <c r="AV7" s="111">
        <v>130.71562347</v>
      </c>
      <c r="AW7" s="111">
        <v>1.44070177</v>
      </c>
      <c r="AX7" s="111">
        <v>0.6</v>
      </c>
      <c r="AY7" s="111">
        <v>0.70420269000000002</v>
      </c>
      <c r="AZ7" s="111">
        <v>1.44070177</v>
      </c>
      <c r="BA7" s="111">
        <v>2.6715005600000001</v>
      </c>
      <c r="BB7" s="111">
        <v>2.9838310799999999</v>
      </c>
      <c r="BC7" s="111">
        <v>2.9838310799999999</v>
      </c>
      <c r="BD7" s="111">
        <v>3.13055979</v>
      </c>
      <c r="BE7" s="111">
        <v>3.7297479999999998</v>
      </c>
      <c r="BF7" s="157">
        <v>3.9435855799999997</v>
      </c>
      <c r="BG7" s="157">
        <v>4.4943100000000005</v>
      </c>
      <c r="BH7" s="157">
        <v>4.7186097900000004</v>
      </c>
      <c r="BI7" s="157">
        <v>4.8328082999999999</v>
      </c>
      <c r="BJ7" s="157">
        <v>4.9613678100000005</v>
      </c>
      <c r="BK7" s="157">
        <v>5.1506671800000001</v>
      </c>
      <c r="BL7" s="157">
        <v>5.4278418799999999</v>
      </c>
      <c r="BM7" s="157">
        <v>9.7100393300000007</v>
      </c>
    </row>
    <row r="8" spans="1:65" x14ac:dyDescent="0.35">
      <c r="A8" s="31" t="s">
        <v>49</v>
      </c>
      <c r="B8" s="32">
        <v>6.643472</v>
      </c>
      <c r="C8" s="111">
        <v>31.813112999999994</v>
      </c>
      <c r="D8" s="111">
        <v>39.148060999999998</v>
      </c>
      <c r="E8" s="111">
        <v>61.113772999999995</v>
      </c>
      <c r="F8" s="111">
        <v>74.823831999999996</v>
      </c>
      <c r="G8" s="111">
        <v>114.635797</v>
      </c>
      <c r="H8" s="111">
        <v>136.39464800000002</v>
      </c>
      <c r="I8" s="111">
        <v>153.196708</v>
      </c>
      <c r="J8" s="111">
        <v>217.48806500000001</v>
      </c>
      <c r="K8" s="111">
        <v>238.26906000000002</v>
      </c>
      <c r="L8" s="111">
        <v>263.61030000000005</v>
      </c>
      <c r="M8" s="111">
        <v>297.23411995999999</v>
      </c>
      <c r="N8" s="111">
        <v>351.962265</v>
      </c>
      <c r="O8" s="111">
        <v>392.12405299999995</v>
      </c>
      <c r="P8" s="111">
        <v>411.48256895999998</v>
      </c>
      <c r="Q8" s="111">
        <v>444.42280596000001</v>
      </c>
      <c r="R8" s="111">
        <v>471.26154296000004</v>
      </c>
      <c r="S8" s="111">
        <v>491.17470732000004</v>
      </c>
      <c r="T8" s="111">
        <v>503.37980235999999</v>
      </c>
      <c r="U8" s="111">
        <v>562.79859332000001</v>
      </c>
      <c r="V8" s="111">
        <v>617.24003535999998</v>
      </c>
      <c r="W8" s="111">
        <v>737.39946825999982</v>
      </c>
      <c r="X8" s="111">
        <v>818.1</v>
      </c>
      <c r="Y8" s="111">
        <v>840</v>
      </c>
      <c r="Z8" s="111">
        <v>884</v>
      </c>
      <c r="AA8" s="111">
        <v>895</v>
      </c>
      <c r="AB8" s="111">
        <v>914</v>
      </c>
      <c r="AC8" s="111">
        <v>950.8</v>
      </c>
      <c r="AD8" s="111">
        <v>961.1</v>
      </c>
      <c r="AE8" s="111">
        <v>978</v>
      </c>
      <c r="AF8" s="111">
        <v>985.5</v>
      </c>
      <c r="AG8" s="111">
        <v>1009.6</v>
      </c>
      <c r="AH8" s="111">
        <v>1025.7</v>
      </c>
      <c r="AI8" s="111">
        <v>1065</v>
      </c>
      <c r="AJ8" s="111">
        <v>1077</v>
      </c>
      <c r="AK8" s="111">
        <v>1090</v>
      </c>
      <c r="AL8" s="111">
        <v>1098</v>
      </c>
      <c r="AM8" s="111">
        <v>1147</v>
      </c>
      <c r="AN8" s="111">
        <v>1150.6278617</v>
      </c>
      <c r="AO8" s="111">
        <v>1166</v>
      </c>
      <c r="AP8" s="111">
        <v>1176.3979094999997</v>
      </c>
      <c r="AQ8" s="111">
        <v>1210.7085256</v>
      </c>
      <c r="AR8" s="111">
        <v>1210.7085256</v>
      </c>
      <c r="AS8" s="111">
        <v>1251.6234199999999</v>
      </c>
      <c r="AT8" s="111">
        <v>1289.0493365999998</v>
      </c>
      <c r="AU8" s="111">
        <v>1345.4086425999999</v>
      </c>
      <c r="AV8" s="111">
        <v>1475.73654141</v>
      </c>
      <c r="AW8" s="111">
        <v>29.8</v>
      </c>
      <c r="AX8" s="111">
        <v>48.790245999999996</v>
      </c>
      <c r="AY8" s="111">
        <v>58.271652000000003</v>
      </c>
      <c r="AZ8" s="111">
        <v>61.715747</v>
      </c>
      <c r="BA8" s="111">
        <v>64.122754999999998</v>
      </c>
      <c r="BB8" s="111">
        <v>67.689489999999992</v>
      </c>
      <c r="BC8" s="111">
        <v>70.549548000000001</v>
      </c>
      <c r="BD8" s="111">
        <v>89.881030030000005</v>
      </c>
      <c r="BE8" s="111">
        <v>91.024420030000002</v>
      </c>
      <c r="BF8" s="157">
        <v>110.34276503</v>
      </c>
      <c r="BG8" s="157">
        <v>114.97256203000001</v>
      </c>
      <c r="BH8" s="157">
        <v>133.525541</v>
      </c>
      <c r="BI8" s="157">
        <v>135.6270663</v>
      </c>
      <c r="BJ8" s="157">
        <v>139.24468730000001</v>
      </c>
      <c r="BK8" s="157">
        <v>153.27553197000003</v>
      </c>
      <c r="BL8" s="157">
        <v>153.27553197000003</v>
      </c>
      <c r="BM8" s="157">
        <v>150.40442897000003</v>
      </c>
    </row>
    <row r="9" spans="1:65" x14ac:dyDescent="0.35">
      <c r="A9" s="31" t="s">
        <v>53</v>
      </c>
      <c r="B9" s="32">
        <v>0</v>
      </c>
      <c r="C9" s="111">
        <v>0</v>
      </c>
      <c r="D9" s="111">
        <v>0</v>
      </c>
      <c r="E9" s="111">
        <v>0.67900000000000005</v>
      </c>
      <c r="F9" s="111">
        <v>0.67900000000000005</v>
      </c>
      <c r="G9" s="111">
        <v>0.67900000000000005</v>
      </c>
      <c r="H9" s="111">
        <v>0.67900000000000005</v>
      </c>
      <c r="I9" s="111">
        <v>0.67900000000000005</v>
      </c>
      <c r="J9" s="111">
        <v>12.69</v>
      </c>
      <c r="K9" s="111">
        <v>12.69</v>
      </c>
      <c r="L9" s="111">
        <v>13.622120000000001</v>
      </c>
      <c r="M9" s="111">
        <v>13.622120000000001</v>
      </c>
      <c r="N9" s="111">
        <v>13.622120000000001</v>
      </c>
      <c r="O9" s="111">
        <v>13.622120000000001</v>
      </c>
      <c r="P9" s="111">
        <v>13.622120000000001</v>
      </c>
      <c r="Q9" s="111">
        <v>20.299999999999997</v>
      </c>
      <c r="R9" s="111">
        <v>20.299999999999997</v>
      </c>
      <c r="S9" s="111">
        <v>20.299999999999997</v>
      </c>
      <c r="T9" s="111">
        <v>20.299999999999997</v>
      </c>
      <c r="U9" s="111">
        <v>20.95</v>
      </c>
      <c r="V9" s="111">
        <v>20.95</v>
      </c>
      <c r="W9" s="111">
        <v>21</v>
      </c>
      <c r="X9" s="111">
        <v>27</v>
      </c>
      <c r="Y9" s="111">
        <v>27</v>
      </c>
      <c r="Z9" s="111">
        <v>27</v>
      </c>
      <c r="AA9" s="111">
        <v>27</v>
      </c>
      <c r="AB9" s="111">
        <v>28</v>
      </c>
      <c r="AC9" s="111">
        <v>28</v>
      </c>
      <c r="AD9" s="111">
        <v>28</v>
      </c>
      <c r="AE9" s="111">
        <v>28</v>
      </c>
      <c r="AF9" s="111">
        <v>28</v>
      </c>
      <c r="AG9" s="111">
        <v>29.3</v>
      </c>
      <c r="AH9" s="111">
        <v>29.3</v>
      </c>
      <c r="AI9" s="111">
        <v>29.3</v>
      </c>
      <c r="AJ9" s="111">
        <v>29.3</v>
      </c>
      <c r="AK9" s="111">
        <v>52</v>
      </c>
      <c r="AL9" s="111">
        <v>52</v>
      </c>
      <c r="AM9" s="111">
        <v>52</v>
      </c>
      <c r="AN9" s="111">
        <v>52</v>
      </c>
      <c r="AO9" s="111">
        <v>56</v>
      </c>
      <c r="AP9" s="111">
        <v>56</v>
      </c>
      <c r="AQ9" s="111">
        <v>56</v>
      </c>
      <c r="AR9" s="111">
        <v>56</v>
      </c>
      <c r="AS9" s="111">
        <v>56.398865000000001</v>
      </c>
      <c r="AT9" s="111">
        <v>59.749262999999999</v>
      </c>
      <c r="AU9" s="111">
        <v>59.749262999999999</v>
      </c>
      <c r="AV9" s="111">
        <v>59.749262999999999</v>
      </c>
      <c r="AW9" s="111">
        <v>0</v>
      </c>
      <c r="AX9" s="111">
        <v>0</v>
      </c>
      <c r="AY9" s="111">
        <v>0</v>
      </c>
      <c r="AZ9" s="111">
        <v>0</v>
      </c>
      <c r="BA9" s="111">
        <v>0</v>
      </c>
      <c r="BB9" s="111">
        <v>2.7</v>
      </c>
      <c r="BC9" s="111">
        <v>2.7</v>
      </c>
      <c r="BD9" s="111">
        <v>2.7</v>
      </c>
      <c r="BE9" s="111">
        <v>2.7</v>
      </c>
      <c r="BF9" s="157">
        <v>3.8090710000000003</v>
      </c>
      <c r="BG9" s="157">
        <v>3.8090710000000003</v>
      </c>
      <c r="BH9" s="157">
        <v>3.8090710000000003</v>
      </c>
      <c r="BI9" s="157">
        <v>15.7</v>
      </c>
      <c r="BJ9" s="157">
        <v>15.7</v>
      </c>
      <c r="BK9" s="157">
        <v>15.7</v>
      </c>
      <c r="BL9" s="157">
        <v>15.7</v>
      </c>
      <c r="BM9" s="157">
        <v>15.7</v>
      </c>
    </row>
    <row r="10" spans="1:65" s="1" customFormat="1" x14ac:dyDescent="0.35">
      <c r="A10" s="33"/>
      <c r="B10" s="32">
        <v>21.13842</v>
      </c>
      <c r="C10" s="32">
        <v>85.750979999999998</v>
      </c>
      <c r="D10" s="111">
        <v>102.673025</v>
      </c>
      <c r="E10" s="111">
        <v>142.65816599999999</v>
      </c>
      <c r="F10" s="111">
        <v>181.15372199999999</v>
      </c>
      <c r="G10" s="111">
        <v>231.69661099999999</v>
      </c>
      <c r="H10" s="111">
        <v>271.31603699999999</v>
      </c>
      <c r="I10" s="111">
        <v>430.77273100000002</v>
      </c>
      <c r="J10" s="111">
        <v>584.30368199999998</v>
      </c>
      <c r="K10" s="111">
        <v>628.84220300000015</v>
      </c>
      <c r="L10" s="111">
        <v>707.29285500000015</v>
      </c>
      <c r="M10" s="111">
        <v>784.69086496</v>
      </c>
      <c r="N10" s="111">
        <v>870.62473699999998</v>
      </c>
      <c r="O10" s="111">
        <v>926.30184299999996</v>
      </c>
      <c r="P10" s="111">
        <v>960.83524795999995</v>
      </c>
      <c r="Q10" s="111">
        <v>1014.4392064</v>
      </c>
      <c r="R10" s="111">
        <v>1046.9983663999999</v>
      </c>
      <c r="S10" s="111">
        <v>1074.0132177600001</v>
      </c>
      <c r="T10" s="111">
        <v>1099.1514850999999</v>
      </c>
      <c r="U10" s="111">
        <v>1171.4413955799998</v>
      </c>
      <c r="V10" s="111">
        <v>1233.5770095599999</v>
      </c>
      <c r="W10" s="111">
        <v>1364.9694682599998</v>
      </c>
      <c r="X10" s="111">
        <v>1465.3000000000002</v>
      </c>
      <c r="Y10" s="111">
        <v>1495</v>
      </c>
      <c r="Z10" s="111">
        <v>1542.9</v>
      </c>
      <c r="AA10" s="111">
        <v>1555.9</v>
      </c>
      <c r="AB10" s="111">
        <v>1583.6</v>
      </c>
      <c r="AC10" s="111">
        <v>1622.6</v>
      </c>
      <c r="AD10" s="111">
        <v>1634.3000000000002</v>
      </c>
      <c r="AE10" s="111">
        <v>1652.1</v>
      </c>
      <c r="AF10" s="111">
        <v>1666.3000000000002</v>
      </c>
      <c r="AG10" s="111">
        <v>1693.3</v>
      </c>
      <c r="AH10" s="111">
        <v>1713.7</v>
      </c>
      <c r="AI10" s="111">
        <v>1754.1</v>
      </c>
      <c r="AJ10" s="111">
        <v>1767.1</v>
      </c>
      <c r="AK10" s="111">
        <v>1804.8</v>
      </c>
      <c r="AL10" s="111">
        <v>1815.9</v>
      </c>
      <c r="AM10" s="111">
        <v>1866.9</v>
      </c>
      <c r="AN10" s="111">
        <v>1871.7147273800001</v>
      </c>
      <c r="AO10" s="111">
        <v>1891.0868656799998</v>
      </c>
      <c r="AP10" s="111">
        <v>1904.3380224099997</v>
      </c>
      <c r="AQ10" s="111">
        <v>1942.5052266</v>
      </c>
      <c r="AR10" s="111">
        <v>1942.5052266</v>
      </c>
      <c r="AS10" s="111">
        <v>1998.6484498999998</v>
      </c>
      <c r="AT10" s="111">
        <v>2076.3708685699999</v>
      </c>
      <c r="AU10" s="111">
        <v>2116.1733957000001</v>
      </c>
      <c r="AV10" s="111">
        <v>2116.1733957000001</v>
      </c>
      <c r="AW10" s="111">
        <v>40.940701770000004</v>
      </c>
      <c r="AX10" s="111">
        <v>61.859313999999998</v>
      </c>
      <c r="AY10" s="111">
        <v>72.256602690000008</v>
      </c>
      <c r="AZ10" s="111">
        <v>78.480136770000001</v>
      </c>
      <c r="BA10" s="111">
        <f>BA5+BA6+BA7+BA8+BA9</f>
        <v>84.647203560000008</v>
      </c>
      <c r="BB10" s="111">
        <f>BB5+BB6+BB7+BB8+BB9</f>
        <v>95.081449079999999</v>
      </c>
      <c r="BC10" s="111">
        <f>BC5+BC6+BC7+BC8+BC9</f>
        <v>102.75984708</v>
      </c>
      <c r="BD10" s="111">
        <f>BD5+BD6+BD7+BD8+BD9</f>
        <v>124.88975482000001</v>
      </c>
      <c r="BE10" s="111">
        <f>BE5+BE6+BE7+BE8+BE9</f>
        <v>138.32261803</v>
      </c>
      <c r="BF10" s="111">
        <f t="shared" ref="BF10:BM10" si="0">BF5+BF6+BF7+BF8+BF9</f>
        <v>163.62925160999998</v>
      </c>
      <c r="BG10" s="111">
        <f t="shared" si="0"/>
        <v>168.99977303</v>
      </c>
      <c r="BH10" s="111">
        <f t="shared" si="0"/>
        <v>187.84035179</v>
      </c>
      <c r="BI10" s="111">
        <f t="shared" si="0"/>
        <v>202.18988259999998</v>
      </c>
      <c r="BJ10" s="111">
        <f t="shared" si="0"/>
        <v>228.04756711000002</v>
      </c>
      <c r="BK10" s="111">
        <f t="shared" si="0"/>
        <v>243.56136838000003</v>
      </c>
      <c r="BL10" s="111">
        <f t="shared" si="0"/>
        <v>245.22137485000002</v>
      </c>
      <c r="BM10" s="111">
        <f t="shared" si="0"/>
        <v>246.63306930000002</v>
      </c>
    </row>
    <row r="11" spans="1:65" x14ac:dyDescent="0.35">
      <c r="F11" s="117"/>
      <c r="G11" s="117"/>
      <c r="H11" s="117"/>
      <c r="I11" s="117"/>
      <c r="J11" s="117"/>
      <c r="K11" s="117"/>
      <c r="L11" s="117"/>
      <c r="M11" s="117"/>
      <c r="N11" s="117"/>
      <c r="O11" s="117"/>
      <c r="P11" s="117"/>
      <c r="Q11" s="117"/>
      <c r="R11" s="117"/>
      <c r="S11" s="117"/>
      <c r="T11" s="117"/>
      <c r="U11" s="117"/>
      <c r="V11" s="117"/>
      <c r="W11" s="117"/>
      <c r="X11" s="117"/>
      <c r="Y11" s="117"/>
      <c r="Z11" s="117"/>
      <c r="AA11" s="117"/>
      <c r="AB11" s="117"/>
      <c r="AC11" s="117"/>
      <c r="AD11" s="117"/>
      <c r="AE11" s="117"/>
      <c r="AF11" s="117"/>
      <c r="AG11" s="117"/>
      <c r="AH11" s="117"/>
      <c r="AI11" s="117"/>
      <c r="AJ11" s="117"/>
      <c r="AK11" s="117"/>
      <c r="AL11" s="117"/>
      <c r="AM11" s="117"/>
      <c r="AN11" s="117"/>
      <c r="AO11" s="117"/>
      <c r="AP11" s="117"/>
      <c r="AQ11" s="117"/>
      <c r="AR11" s="117"/>
      <c r="AS11" s="117"/>
      <c r="AT11" s="117"/>
      <c r="AU11" s="117"/>
      <c r="AV11" s="117"/>
      <c r="AW11" s="117"/>
      <c r="AX11" s="117"/>
      <c r="AY11" s="117"/>
      <c r="AZ11" s="117"/>
      <c r="BA11" s="117"/>
    </row>
    <row r="12" spans="1:65" x14ac:dyDescent="0.35">
      <c r="A12" s="1"/>
      <c r="B12" s="202" t="s">
        <v>55</v>
      </c>
      <c r="C12" s="203"/>
      <c r="D12" s="203"/>
      <c r="E12" s="203"/>
    </row>
    <row r="13" spans="1:65" x14ac:dyDescent="0.35">
      <c r="A13" s="1"/>
      <c r="B13" s="30" t="s">
        <v>149</v>
      </c>
      <c r="C13" s="109" t="s">
        <v>150</v>
      </c>
      <c r="D13" s="30" t="s">
        <v>151</v>
      </c>
      <c r="E13" s="30" t="s">
        <v>152</v>
      </c>
      <c r="F13" s="31" t="s">
        <v>153</v>
      </c>
      <c r="G13" s="31" t="s">
        <v>154</v>
      </c>
      <c r="H13" s="31" t="s">
        <v>155</v>
      </c>
      <c r="I13" s="31" t="s">
        <v>156</v>
      </c>
      <c r="J13" s="31" t="s">
        <v>157</v>
      </c>
      <c r="K13" s="31" t="s">
        <v>158</v>
      </c>
      <c r="L13" s="31" t="s">
        <v>159</v>
      </c>
      <c r="M13" s="31" t="s">
        <v>160</v>
      </c>
      <c r="N13" s="31" t="s">
        <v>161</v>
      </c>
      <c r="O13" s="31" t="s">
        <v>162</v>
      </c>
      <c r="P13" s="31" t="s">
        <v>163</v>
      </c>
      <c r="Q13" s="31" t="s">
        <v>164</v>
      </c>
      <c r="R13" s="31" t="s">
        <v>165</v>
      </c>
      <c r="S13" s="31" t="s">
        <v>166</v>
      </c>
      <c r="T13" s="31" t="s">
        <v>167</v>
      </c>
      <c r="U13" s="31" t="s">
        <v>168</v>
      </c>
      <c r="V13" s="31" t="s">
        <v>169</v>
      </c>
      <c r="W13" s="31" t="s">
        <v>170</v>
      </c>
      <c r="X13" s="31" t="s">
        <v>171</v>
      </c>
      <c r="Y13" s="31" t="s">
        <v>172</v>
      </c>
      <c r="Z13" s="31" t="s">
        <v>173</v>
      </c>
      <c r="AA13" s="31" t="s">
        <v>174</v>
      </c>
      <c r="AB13" s="31" t="s">
        <v>175</v>
      </c>
      <c r="AC13" s="31" t="s">
        <v>176</v>
      </c>
      <c r="AD13" s="31" t="s">
        <v>177</v>
      </c>
      <c r="AE13" s="31" t="s">
        <v>178</v>
      </c>
      <c r="AF13" s="31" t="s">
        <v>179</v>
      </c>
      <c r="AG13" s="31" t="s">
        <v>180</v>
      </c>
      <c r="AH13" s="31" t="s">
        <v>181</v>
      </c>
      <c r="AI13" s="31" t="s">
        <v>182</v>
      </c>
      <c r="AJ13" s="31" t="s">
        <v>183</v>
      </c>
      <c r="AK13" s="31" t="s">
        <v>184</v>
      </c>
      <c r="AL13" s="31" t="s">
        <v>185</v>
      </c>
      <c r="AM13" s="31" t="s">
        <v>186</v>
      </c>
      <c r="AN13" s="31" t="s">
        <v>187</v>
      </c>
      <c r="AO13" s="31" t="s">
        <v>188</v>
      </c>
      <c r="AP13" s="31" t="s">
        <v>189</v>
      </c>
      <c r="AQ13" s="31" t="s">
        <v>190</v>
      </c>
      <c r="AR13" s="31" t="s">
        <v>191</v>
      </c>
      <c r="AS13" s="31" t="s">
        <v>192</v>
      </c>
      <c r="AT13" s="31" t="s">
        <v>193</v>
      </c>
      <c r="AU13" s="31" t="s">
        <v>194</v>
      </c>
      <c r="AV13" s="31" t="s">
        <v>195</v>
      </c>
      <c r="AW13" s="31" t="s">
        <v>139</v>
      </c>
      <c r="AX13" s="31" t="s">
        <v>140</v>
      </c>
      <c r="AY13" s="31" t="s">
        <v>141</v>
      </c>
      <c r="AZ13" s="31" t="s">
        <v>142</v>
      </c>
      <c r="BA13" s="119">
        <v>44605</v>
      </c>
      <c r="BB13" s="119">
        <v>44612</v>
      </c>
      <c r="BC13" s="119">
        <v>44619</v>
      </c>
      <c r="BD13" s="119">
        <v>44626</v>
      </c>
      <c r="BE13" s="119">
        <v>44633</v>
      </c>
    </row>
    <row r="14" spans="1:65" x14ac:dyDescent="0.35">
      <c r="A14" s="31" t="s">
        <v>52</v>
      </c>
      <c r="B14" s="32">
        <v>3.6</v>
      </c>
      <c r="C14" s="32">
        <v>16.97</v>
      </c>
      <c r="D14" s="32">
        <v>-0.12000000000000099</v>
      </c>
      <c r="E14" s="111">
        <v>3.6500000000000021</v>
      </c>
      <c r="F14" s="94">
        <v>3.4699999999999989</v>
      </c>
      <c r="G14" s="94">
        <v>2.2100000000000009</v>
      </c>
      <c r="H14" s="94">
        <v>1.2199999999999989</v>
      </c>
      <c r="I14" s="94">
        <v>3.1700000000000017</v>
      </c>
      <c r="J14" s="94">
        <v>4.7899999999999991</v>
      </c>
      <c r="K14" s="94">
        <v>1.740000000000002</v>
      </c>
      <c r="L14" s="94">
        <v>1.7299999999999969</v>
      </c>
      <c r="M14" s="94">
        <v>0.67999999999999972</v>
      </c>
      <c r="N14" s="94">
        <v>3.7000000000000028</v>
      </c>
      <c r="O14" s="94">
        <v>3.4899999999999949</v>
      </c>
      <c r="P14" s="94">
        <v>0.70000000000000284</v>
      </c>
      <c r="Q14" s="94">
        <v>0.89999999999999858</v>
      </c>
      <c r="R14" s="94">
        <v>1.9699999999999989</v>
      </c>
      <c r="S14" s="94">
        <v>3.490000000000002</v>
      </c>
      <c r="T14" s="94">
        <v>0.29999999999999716</v>
      </c>
      <c r="U14" s="94">
        <v>0.59000000000000341</v>
      </c>
      <c r="V14" s="94">
        <v>0.32000000000000028</v>
      </c>
      <c r="W14" s="94">
        <v>0</v>
      </c>
      <c r="X14" s="94">
        <v>1.9299999999999997</v>
      </c>
      <c r="Y14" s="94">
        <v>-1.5</v>
      </c>
      <c r="Z14" s="94">
        <v>0.89999999999999858</v>
      </c>
      <c r="AA14" s="94">
        <v>0</v>
      </c>
      <c r="AB14" s="94">
        <v>0.70000000000000284</v>
      </c>
      <c r="AC14" s="94">
        <v>1.7999999999999972</v>
      </c>
      <c r="AD14" s="94">
        <v>0</v>
      </c>
      <c r="AE14" s="94">
        <v>0</v>
      </c>
      <c r="AF14" s="94">
        <v>0</v>
      </c>
      <c r="AG14" s="94">
        <v>0</v>
      </c>
      <c r="AH14" s="94">
        <v>0</v>
      </c>
      <c r="AI14" s="94">
        <v>0</v>
      </c>
      <c r="AJ14" s="94">
        <v>0</v>
      </c>
      <c r="AK14" s="94">
        <v>0</v>
      </c>
      <c r="AL14" s="94">
        <v>0</v>
      </c>
      <c r="AM14" s="94">
        <v>0</v>
      </c>
      <c r="AN14" s="94">
        <v>0</v>
      </c>
      <c r="AO14" s="94">
        <v>0</v>
      </c>
      <c r="AP14" s="94">
        <v>0</v>
      </c>
      <c r="AQ14" s="94">
        <v>9.9999999999980105E-3</v>
      </c>
      <c r="AR14" s="94">
        <v>0</v>
      </c>
      <c r="AS14" s="94">
        <v>0</v>
      </c>
      <c r="AT14" s="94">
        <v>2.0000000000003126E-2</v>
      </c>
      <c r="AU14" s="94">
        <v>0</v>
      </c>
      <c r="AV14" s="94">
        <v>0.11999999999999744</v>
      </c>
      <c r="AW14" s="94">
        <v>-62.15</v>
      </c>
      <c r="AX14" s="94">
        <f>AX5-AW5</f>
        <v>0</v>
      </c>
      <c r="AY14" s="94">
        <f t="shared" ref="AY14:AZ14" si="1">AY5-AX5</f>
        <v>0.22999999999999998</v>
      </c>
      <c r="AZ14" s="94">
        <f t="shared" si="1"/>
        <v>5.9999999999999942E-2</v>
      </c>
      <c r="BA14" s="94">
        <f t="shared" ref="BA14:BB16" si="2">BA5-AZ5</f>
        <v>6.0000000000000053E-2</v>
      </c>
      <c r="BB14" s="94">
        <f t="shared" si="2"/>
        <v>0</v>
      </c>
      <c r="BC14" s="94">
        <f t="shared" ref="BC14" si="3">BC5-BB5</f>
        <v>0</v>
      </c>
      <c r="BD14" s="94">
        <f t="shared" ref="BD14:BE18" si="4">BD5-BC5</f>
        <v>0</v>
      </c>
      <c r="BE14" s="94">
        <f t="shared" si="4"/>
        <v>0</v>
      </c>
    </row>
    <row r="15" spans="1:65" x14ac:dyDescent="0.35">
      <c r="A15" s="31" t="s">
        <v>51</v>
      </c>
      <c r="B15" s="32">
        <v>9.8949479999999994</v>
      </c>
      <c r="C15" s="32">
        <v>14.172918999999997</v>
      </c>
      <c r="D15" s="32">
        <v>8.2070970000000081</v>
      </c>
      <c r="E15" s="111">
        <v>12.290428999999996</v>
      </c>
      <c r="F15" s="94">
        <v>15.915497000000002</v>
      </c>
      <c r="G15" s="94">
        <v>8.0209239999999937</v>
      </c>
      <c r="H15" s="94">
        <v>16.540575000000018</v>
      </c>
      <c r="I15" s="94">
        <v>139.08463399999999</v>
      </c>
      <c r="J15" s="94">
        <v>68.514609000000007</v>
      </c>
      <c r="K15" s="94">
        <v>21.817525999999987</v>
      </c>
      <c r="L15" s="94">
        <v>50.14729200000005</v>
      </c>
      <c r="M15" s="94">
        <v>43.094189999999969</v>
      </c>
      <c r="N15" s="94">
        <v>27.205726999999968</v>
      </c>
      <c r="O15" s="94">
        <v>11.66631799999999</v>
      </c>
      <c r="P15" s="94">
        <v>3.3073200000000043</v>
      </c>
      <c r="Q15" s="94">
        <v>11.890434000000027</v>
      </c>
      <c r="R15" s="94">
        <v>3.5504229999999666</v>
      </c>
      <c r="S15" s="94">
        <v>3.4116870000000858</v>
      </c>
      <c r="T15" s="94">
        <v>4.3098969999998644</v>
      </c>
      <c r="U15" s="94">
        <v>7.9397010000000705</v>
      </c>
      <c r="V15" s="94">
        <v>5.5250360000000001</v>
      </c>
      <c r="W15" s="94">
        <v>5.4928170000000023</v>
      </c>
      <c r="X15" s="94">
        <v>9</v>
      </c>
      <c r="Y15" s="94">
        <v>2</v>
      </c>
      <c r="Z15" s="94">
        <v>2</v>
      </c>
      <c r="AA15" s="94">
        <v>0</v>
      </c>
      <c r="AB15" s="94">
        <v>1</v>
      </c>
      <c r="AC15" s="94">
        <v>0.19999999999998863</v>
      </c>
      <c r="AD15" s="94">
        <v>0</v>
      </c>
      <c r="AE15" s="94">
        <v>0.10000000000002274</v>
      </c>
      <c r="AF15" s="94">
        <v>0</v>
      </c>
      <c r="AG15" s="94">
        <v>9.9999999999965894E-2</v>
      </c>
      <c r="AH15" s="94">
        <v>0</v>
      </c>
      <c r="AI15" s="94">
        <v>0</v>
      </c>
      <c r="AJ15" s="94">
        <v>0</v>
      </c>
      <c r="AK15" s="94">
        <v>0</v>
      </c>
      <c r="AL15" s="94">
        <v>0.10000000000002274</v>
      </c>
      <c r="AM15" s="94">
        <v>0</v>
      </c>
      <c r="AN15" s="94">
        <v>0</v>
      </c>
      <c r="AO15" s="94">
        <v>0</v>
      </c>
      <c r="AP15" s="94">
        <v>0</v>
      </c>
      <c r="AQ15" s="94">
        <v>3.0688999999995303E-2</v>
      </c>
      <c r="AR15" s="94">
        <v>0</v>
      </c>
      <c r="AS15" s="94">
        <v>9.8952750000000265</v>
      </c>
      <c r="AT15" s="94">
        <v>2.048473999999942</v>
      </c>
      <c r="AU15" s="94">
        <v>6.2160560000000942</v>
      </c>
      <c r="AV15" s="94">
        <v>8.7656419999999571</v>
      </c>
      <c r="AW15" s="94">
        <v>-524.15613600000006</v>
      </c>
      <c r="AX15" s="94">
        <f t="shared" ref="AX15:BC18" si="5">AX6-AW6</f>
        <v>2.769067999999999</v>
      </c>
      <c r="AY15" s="94">
        <f t="shared" si="5"/>
        <v>0.58168000000000042</v>
      </c>
      <c r="AZ15" s="94">
        <f t="shared" si="5"/>
        <v>1.9829399999999993</v>
      </c>
      <c r="BA15" s="94">
        <f t="shared" si="2"/>
        <v>2.469260000000002</v>
      </c>
      <c r="BB15" s="94">
        <f t="shared" si="2"/>
        <v>3.8551800000000007</v>
      </c>
      <c r="BC15" s="94">
        <f t="shared" ref="BC15" si="6">BC6-BB6</f>
        <v>4.8183399999999992</v>
      </c>
      <c r="BD15" s="94">
        <f t="shared" si="4"/>
        <v>2.6516969999999986</v>
      </c>
      <c r="BE15" s="94">
        <f t="shared" si="4"/>
        <v>11.690285000000003</v>
      </c>
    </row>
    <row r="16" spans="1:65" x14ac:dyDescent="0.35">
      <c r="A16" s="31" t="s">
        <v>50</v>
      </c>
      <c r="B16" s="32">
        <v>1</v>
      </c>
      <c r="C16" s="32">
        <v>8.3000000000000007</v>
      </c>
      <c r="D16" s="32">
        <v>1.5</v>
      </c>
      <c r="E16" s="111">
        <v>1.4000000000000004</v>
      </c>
      <c r="F16" s="94">
        <v>5.3999999999999968</v>
      </c>
      <c r="G16" s="94">
        <v>0.50000000000000355</v>
      </c>
      <c r="H16" s="94">
        <v>9.9999999999997868E-2</v>
      </c>
      <c r="I16" s="94">
        <v>0.39999999999999858</v>
      </c>
      <c r="J16" s="94">
        <v>3.9239850000000018</v>
      </c>
      <c r="K16" s="94">
        <v>0.19999999999999929</v>
      </c>
      <c r="L16" s="94">
        <v>0.30000000000000071</v>
      </c>
      <c r="M16" s="94">
        <v>0</v>
      </c>
      <c r="N16" s="94">
        <v>0.30000000000000071</v>
      </c>
      <c r="O16" s="94">
        <v>0.35900000000000176</v>
      </c>
      <c r="P16" s="94">
        <v>11.167569</v>
      </c>
      <c r="Q16" s="94">
        <v>1.1954074399999968</v>
      </c>
      <c r="R16" s="94">
        <v>0.20000000000000284</v>
      </c>
      <c r="S16" s="94">
        <v>0.20000000000000284</v>
      </c>
      <c r="T16" s="94">
        <v>8.3232752999999917</v>
      </c>
      <c r="U16" s="94">
        <v>3.6914185200000063</v>
      </c>
      <c r="V16" s="94">
        <v>1.8491359399999965</v>
      </c>
      <c r="W16" s="94">
        <v>5.6902088000000006</v>
      </c>
      <c r="X16" s="94">
        <v>2.7000000000000028</v>
      </c>
      <c r="Y16" s="94">
        <v>7.2999999999999972</v>
      </c>
      <c r="Z16" s="94">
        <v>1</v>
      </c>
      <c r="AA16" s="94">
        <v>2</v>
      </c>
      <c r="AB16" s="94">
        <v>6</v>
      </c>
      <c r="AC16" s="94">
        <v>0.20000000000000284</v>
      </c>
      <c r="AD16" s="94">
        <v>1.3999999999999915</v>
      </c>
      <c r="AE16" s="94">
        <v>0.80000000000001137</v>
      </c>
      <c r="AF16" s="94">
        <v>6.6999999999999886</v>
      </c>
      <c r="AG16" s="94">
        <v>1.5</v>
      </c>
      <c r="AH16" s="94">
        <v>4.3000000000000114</v>
      </c>
      <c r="AI16" s="94">
        <v>1.0999999999999943</v>
      </c>
      <c r="AJ16" s="94">
        <v>1</v>
      </c>
      <c r="AK16" s="94">
        <v>2</v>
      </c>
      <c r="AL16" s="94">
        <v>3</v>
      </c>
      <c r="AM16" s="94">
        <v>2</v>
      </c>
      <c r="AN16" s="94">
        <v>1.1868656799999968</v>
      </c>
      <c r="AO16" s="94">
        <v>0</v>
      </c>
      <c r="AP16" s="94">
        <v>2.853247230000008</v>
      </c>
      <c r="AQ16" s="94">
        <v>3.815899090000002</v>
      </c>
      <c r="AR16" s="94">
        <v>0</v>
      </c>
      <c r="AS16" s="94">
        <v>4.9341888999999952</v>
      </c>
      <c r="AT16" s="94">
        <v>4.8776300700000093</v>
      </c>
      <c r="AU16" s="94">
        <v>7.2271651299999746</v>
      </c>
      <c r="AV16" s="94">
        <v>6.8206273700000111</v>
      </c>
      <c r="AW16" s="94">
        <v>-129.27492169999999</v>
      </c>
      <c r="AX16" s="94">
        <f t="shared" si="5"/>
        <v>-0.84070177000000001</v>
      </c>
      <c r="AY16" s="94">
        <f t="shared" si="5"/>
        <v>0.10420269000000004</v>
      </c>
      <c r="AZ16" s="94">
        <f t="shared" si="5"/>
        <v>0.73649907999999997</v>
      </c>
      <c r="BA16" s="94">
        <f t="shared" si="2"/>
        <v>1.2307987900000001</v>
      </c>
      <c r="BB16" s="94">
        <f t="shared" si="2"/>
        <v>0.31233051999999972</v>
      </c>
      <c r="BC16" s="94">
        <f t="shared" ref="BC16" si="7">BC7-BB7</f>
        <v>0</v>
      </c>
      <c r="BD16" s="94">
        <f t="shared" si="4"/>
        <v>0.1467287100000001</v>
      </c>
      <c r="BE16" s="94">
        <f t="shared" si="4"/>
        <v>0.59918820999999989</v>
      </c>
    </row>
    <row r="17" spans="1:57" x14ac:dyDescent="0.35">
      <c r="A17" s="31" t="s">
        <v>49</v>
      </c>
      <c r="B17" s="32">
        <v>6.643472</v>
      </c>
      <c r="C17" s="32">
        <v>25.169640999999995</v>
      </c>
      <c r="D17" s="32">
        <v>7.3349480000000042</v>
      </c>
      <c r="E17" s="111">
        <v>21.965711999999996</v>
      </c>
      <c r="F17" s="94">
        <v>13.710059000000001</v>
      </c>
      <c r="G17" s="94">
        <v>39.811965000000001</v>
      </c>
      <c r="H17" s="94">
        <v>21.758851000000021</v>
      </c>
      <c r="I17" s="94">
        <v>16.802059999999983</v>
      </c>
      <c r="J17" s="94">
        <v>64.291357000000005</v>
      </c>
      <c r="K17" s="94">
        <v>20.780995000000019</v>
      </c>
      <c r="L17" s="94">
        <v>25.341240000000028</v>
      </c>
      <c r="M17" s="94">
        <v>33.623819959999935</v>
      </c>
      <c r="N17" s="94">
        <v>54.728145040000015</v>
      </c>
      <c r="O17" s="94">
        <v>40.161787999999945</v>
      </c>
      <c r="P17" s="94">
        <v>19.358515960000034</v>
      </c>
      <c r="Q17" s="94">
        <v>32.940237000000025</v>
      </c>
      <c r="R17" s="94">
        <v>26.838737000000037</v>
      </c>
      <c r="S17" s="94">
        <v>19.913164359999996</v>
      </c>
      <c r="T17" s="94">
        <v>12.205095039999946</v>
      </c>
      <c r="U17" s="94">
        <v>59.418790960000024</v>
      </c>
      <c r="V17" s="94">
        <v>54.44144203999997</v>
      </c>
      <c r="W17" s="94">
        <v>120.15943289999984</v>
      </c>
      <c r="X17" s="94">
        <v>80.700531740000201</v>
      </c>
      <c r="Y17" s="94">
        <v>21.899999999999977</v>
      </c>
      <c r="Z17" s="94">
        <v>44</v>
      </c>
      <c r="AA17" s="94">
        <v>11</v>
      </c>
      <c r="AB17" s="94">
        <v>19</v>
      </c>
      <c r="AC17" s="94">
        <v>36.799999999999955</v>
      </c>
      <c r="AD17" s="94">
        <v>10.300000000000068</v>
      </c>
      <c r="AE17" s="94">
        <v>16.899999999999977</v>
      </c>
      <c r="AF17" s="94">
        <v>7.5</v>
      </c>
      <c r="AG17" s="94">
        <v>24.100000000000023</v>
      </c>
      <c r="AH17" s="94">
        <v>16.100000000000023</v>
      </c>
      <c r="AI17" s="94">
        <v>39.299999999999955</v>
      </c>
      <c r="AJ17" s="94">
        <v>12</v>
      </c>
      <c r="AK17" s="94">
        <v>13</v>
      </c>
      <c r="AL17" s="94">
        <v>8</v>
      </c>
      <c r="AM17" s="94">
        <v>49</v>
      </c>
      <c r="AN17" s="94">
        <v>3.6278617000000395</v>
      </c>
      <c r="AO17" s="94">
        <v>15.372138299999961</v>
      </c>
      <c r="AP17" s="94">
        <v>10.397909499999741</v>
      </c>
      <c r="AQ17" s="94">
        <v>34.310616100000288</v>
      </c>
      <c r="AR17" s="94">
        <v>0</v>
      </c>
      <c r="AS17" s="94">
        <v>40.914894399999866</v>
      </c>
      <c r="AT17" s="94">
        <v>37.425916599999937</v>
      </c>
      <c r="AU17" s="94">
        <v>56.359306000000061</v>
      </c>
      <c r="AV17" s="94">
        <v>130.32789881000008</v>
      </c>
      <c r="AW17" s="94">
        <v>-1445.93654141</v>
      </c>
      <c r="AX17" s="94">
        <f t="shared" si="5"/>
        <v>18.990245999999996</v>
      </c>
      <c r="AY17" s="94">
        <f t="shared" si="5"/>
        <v>9.4814060000000069</v>
      </c>
      <c r="AZ17" s="94">
        <f t="shared" si="5"/>
        <v>3.4440949999999972</v>
      </c>
      <c r="BA17" s="94">
        <f t="shared" si="5"/>
        <v>2.4070079999999976</v>
      </c>
      <c r="BB17" s="94">
        <f t="shared" si="5"/>
        <v>3.5667349999999942</v>
      </c>
      <c r="BC17" s="94">
        <f t="shared" si="5"/>
        <v>2.8600580000000093</v>
      </c>
      <c r="BD17" s="94">
        <f t="shared" si="4"/>
        <v>19.331482030000004</v>
      </c>
      <c r="BE17" s="94">
        <f t="shared" si="4"/>
        <v>1.1433899999999966</v>
      </c>
    </row>
    <row r="18" spans="1:57" x14ac:dyDescent="0.35">
      <c r="A18" s="31" t="s">
        <v>53</v>
      </c>
      <c r="B18" s="32">
        <v>0</v>
      </c>
      <c r="C18" s="32">
        <v>0</v>
      </c>
      <c r="D18" s="32">
        <v>0</v>
      </c>
      <c r="E18" s="111">
        <v>0.67900000000000005</v>
      </c>
      <c r="F18" s="94">
        <v>0</v>
      </c>
      <c r="G18" s="94">
        <v>0</v>
      </c>
      <c r="H18" s="94">
        <v>0</v>
      </c>
      <c r="I18" s="94">
        <v>0</v>
      </c>
      <c r="J18" s="94">
        <v>12.010999999999999</v>
      </c>
      <c r="K18" s="94">
        <v>0</v>
      </c>
      <c r="L18" s="94">
        <v>0.93212000000000117</v>
      </c>
      <c r="M18" s="94">
        <v>0</v>
      </c>
      <c r="N18" s="94">
        <v>0</v>
      </c>
      <c r="O18" s="94">
        <v>0</v>
      </c>
      <c r="P18" s="94">
        <v>0</v>
      </c>
      <c r="Q18" s="94">
        <v>6.6778799999999965</v>
      </c>
      <c r="R18" s="94">
        <v>0</v>
      </c>
      <c r="S18" s="94">
        <v>0</v>
      </c>
      <c r="T18" s="94">
        <v>0</v>
      </c>
      <c r="U18" s="94">
        <v>0.65000000000000213</v>
      </c>
      <c r="V18" s="94">
        <v>0</v>
      </c>
      <c r="W18" s="94">
        <v>5.0000000000000711E-2</v>
      </c>
      <c r="X18" s="94">
        <v>6</v>
      </c>
      <c r="Y18" s="94">
        <v>0</v>
      </c>
      <c r="Z18" s="94">
        <v>0</v>
      </c>
      <c r="AA18" s="94">
        <v>0</v>
      </c>
      <c r="AB18" s="94">
        <v>1</v>
      </c>
      <c r="AC18" s="94">
        <v>0</v>
      </c>
      <c r="AD18" s="94">
        <v>0</v>
      </c>
      <c r="AE18" s="94">
        <v>0</v>
      </c>
      <c r="AF18" s="94">
        <v>0</v>
      </c>
      <c r="AG18" s="94">
        <v>1.3000000000000007</v>
      </c>
      <c r="AH18" s="94">
        <v>0</v>
      </c>
      <c r="AI18" s="94">
        <v>0</v>
      </c>
      <c r="AJ18" s="94">
        <v>0</v>
      </c>
      <c r="AK18" s="94">
        <v>22.7</v>
      </c>
      <c r="AL18" s="94">
        <v>0</v>
      </c>
      <c r="AM18" s="94">
        <v>0</v>
      </c>
      <c r="AN18" s="94">
        <v>0</v>
      </c>
      <c r="AO18" s="94">
        <v>4</v>
      </c>
      <c r="AP18" s="94">
        <v>0</v>
      </c>
      <c r="AQ18" s="94">
        <v>0</v>
      </c>
      <c r="AR18" s="94">
        <v>0</v>
      </c>
      <c r="AS18" s="94">
        <v>0.39886500000000069</v>
      </c>
      <c r="AT18" s="94">
        <v>3.3503979999999984</v>
      </c>
      <c r="AU18" s="94">
        <v>0</v>
      </c>
      <c r="AV18" s="94">
        <v>0</v>
      </c>
      <c r="AW18" s="94">
        <v>-59.749262999999999</v>
      </c>
      <c r="AX18" s="94">
        <f t="shared" si="5"/>
        <v>0</v>
      </c>
      <c r="AY18" s="94">
        <f t="shared" si="5"/>
        <v>0</v>
      </c>
      <c r="AZ18" s="94">
        <f t="shared" si="5"/>
        <v>0</v>
      </c>
      <c r="BA18" s="94">
        <f>BA9-AZ9</f>
        <v>0</v>
      </c>
      <c r="BB18" s="94">
        <f>BB9-BA9</f>
        <v>2.7</v>
      </c>
      <c r="BC18" s="94">
        <f>BC9-BB9</f>
        <v>0</v>
      </c>
      <c r="BD18" s="94">
        <f t="shared" si="4"/>
        <v>0</v>
      </c>
      <c r="BE18" s="94">
        <f t="shared" si="4"/>
        <v>0</v>
      </c>
    </row>
    <row r="19" spans="1:57" x14ac:dyDescent="0.35">
      <c r="E19" s="116"/>
    </row>
  </sheetData>
  <mergeCells count="2">
    <mergeCell ref="B3:E3"/>
    <mergeCell ref="B12:E12"/>
  </mergeCells>
  <pageMargins left="0.7" right="0.7" top="0.75" bottom="0.75" header="0.3" footer="0.3"/>
  <pageSetup paperSize="9" orientation="portrait"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3:H22"/>
  <sheetViews>
    <sheetView topLeftCell="A10" zoomScale="60" zoomScaleNormal="60" workbookViewId="0">
      <selection activeCell="Q37" sqref="Q37"/>
    </sheetView>
  </sheetViews>
  <sheetFormatPr defaultColWidth="9.1796875" defaultRowHeight="14.5" x14ac:dyDescent="0.35"/>
  <cols>
    <col min="1" max="1" width="3.26953125" style="1" customWidth="1"/>
    <col min="2" max="2" width="27.1796875" style="1" customWidth="1"/>
    <col min="3" max="6" width="9.1796875" style="1"/>
    <col min="7" max="7" width="8.54296875" style="1" customWidth="1"/>
    <col min="8" max="8" width="9.1796875" style="1" customWidth="1"/>
    <col min="9" max="16384" width="9.1796875" style="1"/>
  </cols>
  <sheetData>
    <row r="3" spans="2:8" x14ac:dyDescent="0.35">
      <c r="C3" s="204" t="s">
        <v>45</v>
      </c>
      <c r="D3" s="204"/>
      <c r="E3" s="204" t="s">
        <v>46</v>
      </c>
      <c r="F3" s="204"/>
      <c r="H3" s="110" t="s">
        <v>137</v>
      </c>
    </row>
    <row r="4" spans="2:8" x14ac:dyDescent="0.35">
      <c r="C4" s="1" t="s">
        <v>6</v>
      </c>
      <c r="E4" s="1" t="s">
        <v>6</v>
      </c>
      <c r="F4" s="1" t="s">
        <v>47</v>
      </c>
      <c r="H4" s="1" t="s">
        <v>47</v>
      </c>
    </row>
    <row r="5" spans="2:8" x14ac:dyDescent="0.35">
      <c r="B5" s="1" t="s">
        <v>48</v>
      </c>
      <c r="C5" s="28">
        <v>1280.4077146900001</v>
      </c>
      <c r="D5" s="28"/>
      <c r="E5" s="28">
        <f>'Covid-19'!D6</f>
        <v>2283.6463718799996</v>
      </c>
      <c r="F5" s="28">
        <v>1270.2549361599999</v>
      </c>
      <c r="G5" s="29">
        <v>3532.4625000400001</v>
      </c>
      <c r="H5" s="28">
        <v>1331.0792146399999</v>
      </c>
    </row>
    <row r="6" spans="2:8" x14ac:dyDescent="0.35">
      <c r="B6" s="1" t="s">
        <v>49</v>
      </c>
      <c r="C6" s="28">
        <v>631.79394600000012</v>
      </c>
      <c r="D6" s="28"/>
      <c r="E6" s="28">
        <f>'Covid-19'!D30</f>
        <v>1497.1246124100001</v>
      </c>
      <c r="F6" s="28">
        <v>572.99280099000043</v>
      </c>
      <c r="G6" s="29">
        <v>2048.7293424000004</v>
      </c>
      <c r="H6" s="28">
        <v>764.1172779499999</v>
      </c>
    </row>
    <row r="7" spans="2:8" x14ac:dyDescent="0.35">
      <c r="B7" s="1" t="s">
        <v>50</v>
      </c>
      <c r="C7" s="28">
        <v>240.73099569000001</v>
      </c>
      <c r="D7" s="28"/>
      <c r="E7" s="28">
        <f>'Covid-19'!D21</f>
        <v>133.31562346999999</v>
      </c>
      <c r="F7" s="28">
        <v>564.43369416999997</v>
      </c>
      <c r="G7" s="29">
        <v>695.14931763999994</v>
      </c>
      <c r="H7" s="28">
        <f>'Covid-19'!F21</f>
        <v>199.76380852000003</v>
      </c>
    </row>
    <row r="8" spans="2:8" x14ac:dyDescent="0.35">
      <c r="B8" s="1" t="s">
        <v>51</v>
      </c>
      <c r="C8" s="28">
        <v>129.58778200000003</v>
      </c>
      <c r="D8" s="28"/>
      <c r="E8" s="28">
        <v>533.45613600000001</v>
      </c>
      <c r="F8" s="92">
        <v>55.271350999999868</v>
      </c>
      <c r="G8" s="29">
        <v>588.72748699999988</v>
      </c>
      <c r="H8" s="28">
        <f>'Covid-19'!F13</f>
        <v>117.454605</v>
      </c>
    </row>
    <row r="9" spans="2:8" x14ac:dyDescent="0.35">
      <c r="B9" s="1" t="s">
        <v>52</v>
      </c>
      <c r="C9" s="28">
        <v>250.99299999999999</v>
      </c>
      <c r="D9" s="28"/>
      <c r="E9" s="28">
        <v>62.55</v>
      </c>
      <c r="F9" s="28">
        <v>47.45</v>
      </c>
      <c r="G9" s="29">
        <v>110</v>
      </c>
      <c r="H9" s="28">
        <f>'Covid-19'!F9</f>
        <v>35.5</v>
      </c>
    </row>
    <row r="10" spans="2:8" x14ac:dyDescent="0.35">
      <c r="B10" s="1" t="s">
        <v>53</v>
      </c>
      <c r="C10" s="28">
        <v>27.257638</v>
      </c>
      <c r="D10" s="28"/>
      <c r="E10" s="28">
        <f>'Covid-19'!D38</f>
        <v>57.2</v>
      </c>
      <c r="F10" s="28">
        <v>30.107090000000014</v>
      </c>
      <c r="G10" s="29">
        <v>89.856353000000013</v>
      </c>
      <c r="H10" s="28">
        <v>236.519802</v>
      </c>
    </row>
    <row r="15" spans="2:8" x14ac:dyDescent="0.35">
      <c r="C15" s="95" t="s">
        <v>45</v>
      </c>
      <c r="D15" s="95" t="s">
        <v>46</v>
      </c>
      <c r="E15" s="95" t="s">
        <v>137</v>
      </c>
      <c r="F15" s="96"/>
      <c r="H15" s="96"/>
    </row>
    <row r="16" spans="2:8" x14ac:dyDescent="0.35">
      <c r="C16" s="95" t="s">
        <v>6</v>
      </c>
      <c r="D16" s="95" t="s">
        <v>6</v>
      </c>
      <c r="E16" s="95" t="s">
        <v>47</v>
      </c>
    </row>
    <row r="17" spans="2:6" x14ac:dyDescent="0.35">
      <c r="B17" s="1" t="s">
        <v>48</v>
      </c>
      <c r="C17" s="97">
        <f>'Covid-19'!B6</f>
        <v>1279.5963616900003</v>
      </c>
      <c r="D17" s="97">
        <f>'Covid-19'!D6</f>
        <v>2283.6463718799996</v>
      </c>
      <c r="E17" s="97">
        <f>'Covid-19'!F6</f>
        <v>1401.86363947</v>
      </c>
      <c r="F17" s="28"/>
    </row>
    <row r="18" spans="2:6" x14ac:dyDescent="0.35">
      <c r="B18" s="1" t="s">
        <v>49</v>
      </c>
      <c r="C18" s="97">
        <f>'Covid-19'!B30</f>
        <v>631.79394600000012</v>
      </c>
      <c r="D18" s="97">
        <f>'Covid-19'!D30</f>
        <v>1497.1246124100001</v>
      </c>
      <c r="E18" s="97">
        <f>'Covid-19'!F30</f>
        <v>812.62542394999991</v>
      </c>
      <c r="F18" s="28"/>
    </row>
    <row r="19" spans="2:6" x14ac:dyDescent="0.35">
      <c r="B19" s="1" t="s">
        <v>50</v>
      </c>
      <c r="C19" s="97">
        <f>'Covid-19'!B21</f>
        <v>239.96399569000002</v>
      </c>
      <c r="D19" s="97">
        <f>'Covid-19'!D21</f>
        <v>133.31562346999999</v>
      </c>
      <c r="E19" s="97">
        <f>'Covid-19'!F21</f>
        <v>199.76380852000003</v>
      </c>
      <c r="F19" s="28"/>
    </row>
    <row r="20" spans="2:6" x14ac:dyDescent="0.35">
      <c r="B20" s="1" t="s">
        <v>51</v>
      </c>
      <c r="C20" s="97">
        <f>'Covid-19'!B13</f>
        <v>129.58778200000003</v>
      </c>
      <c r="D20" s="97">
        <f>'Covid-19'!D13</f>
        <v>533.45613600000001</v>
      </c>
      <c r="E20" s="97">
        <f>'Covid-19'!F13</f>
        <v>117.454605</v>
      </c>
      <c r="F20" s="92"/>
    </row>
    <row r="21" spans="2:6" x14ac:dyDescent="0.35">
      <c r="B21" s="1" t="s">
        <v>52</v>
      </c>
      <c r="C21" s="97">
        <f>'Covid-19'!B9</f>
        <v>250.99299999999999</v>
      </c>
      <c r="D21" s="97">
        <f>'Covid-19'!D9</f>
        <v>62.55</v>
      </c>
      <c r="E21" s="97">
        <f>'Covid-19'!F9</f>
        <v>35.5</v>
      </c>
      <c r="F21" s="28"/>
    </row>
    <row r="22" spans="2:6" x14ac:dyDescent="0.35">
      <c r="B22" s="1" t="s">
        <v>53</v>
      </c>
      <c r="C22" s="97">
        <f>'Covid-19'!B38</f>
        <v>27.257638</v>
      </c>
      <c r="D22" s="97">
        <f>'Covid-19'!D38</f>
        <v>57.2</v>
      </c>
      <c r="E22" s="97">
        <f>'Covid-19'!F38</f>
        <v>236.519802</v>
      </c>
      <c r="F22" s="28"/>
    </row>
  </sheetData>
  <mergeCells count="2">
    <mergeCell ref="C3:D3"/>
    <mergeCell ref="E3:F3"/>
  </mergeCells>
  <pageMargins left="0.7" right="0.7" top="0.75" bottom="0.75" header="0.3" footer="0.3"/>
  <pageSetup paperSize="9" orientation="portrait"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55"/>
  <sheetViews>
    <sheetView topLeftCell="A43" zoomScaleNormal="100" workbookViewId="0">
      <selection activeCell="D56" sqref="D56"/>
    </sheetView>
  </sheetViews>
  <sheetFormatPr defaultRowHeight="14.5" x14ac:dyDescent="0.35"/>
  <cols>
    <col min="1" max="1" width="12.54296875" customWidth="1"/>
    <col min="2" max="2" width="63.54296875" style="1" customWidth="1"/>
    <col min="3" max="3" width="16.81640625" customWidth="1"/>
    <col min="4" max="4" width="17.54296875" customWidth="1"/>
    <col min="5" max="6" width="32.1796875" bestFit="1" customWidth="1"/>
    <col min="7" max="9" width="32.1796875" customWidth="1"/>
    <col min="10" max="10" width="32.1796875" bestFit="1" customWidth="1"/>
  </cols>
  <sheetData>
    <row r="1" spans="1:4" ht="43.5" x14ac:dyDescent="0.35">
      <c r="A1" s="39" t="s">
        <v>56</v>
      </c>
      <c r="B1" s="39" t="s">
        <v>63</v>
      </c>
      <c r="C1" s="36" t="s">
        <v>64</v>
      </c>
      <c r="D1" s="36" t="s">
        <v>65</v>
      </c>
    </row>
    <row r="2" spans="1:4" x14ac:dyDescent="0.35">
      <c r="A2" s="35" t="s">
        <v>143</v>
      </c>
      <c r="B2" s="36" t="s">
        <v>57</v>
      </c>
      <c r="C2" s="32">
        <v>0.4</v>
      </c>
      <c r="D2" s="93">
        <v>0</v>
      </c>
    </row>
    <row r="3" spans="1:4" x14ac:dyDescent="0.35">
      <c r="A3" s="35" t="s">
        <v>144</v>
      </c>
      <c r="B3" s="36" t="s">
        <v>57</v>
      </c>
      <c r="C3" s="32">
        <v>0.4</v>
      </c>
      <c r="D3" s="93">
        <f t="shared" ref="D3:D8" si="0">C2-C3</f>
        <v>0</v>
      </c>
    </row>
    <row r="4" spans="1:4" x14ac:dyDescent="0.35">
      <c r="A4" s="35" t="s">
        <v>145</v>
      </c>
      <c r="B4" s="36" t="s">
        <v>57</v>
      </c>
      <c r="C4" s="111">
        <v>0.44</v>
      </c>
      <c r="D4" s="93">
        <f t="shared" si="0"/>
        <v>-3.999999999999998E-2</v>
      </c>
    </row>
    <row r="5" spans="1:4" s="1" customFormat="1" x14ac:dyDescent="0.35">
      <c r="A5" s="35" t="s">
        <v>146</v>
      </c>
      <c r="B5" s="36" t="s">
        <v>57</v>
      </c>
      <c r="C5" s="111">
        <v>0.69</v>
      </c>
      <c r="D5" s="93">
        <f t="shared" si="0"/>
        <v>-0.24999999999999994</v>
      </c>
    </row>
    <row r="6" spans="1:4" s="1" customFormat="1" x14ac:dyDescent="0.35">
      <c r="A6" s="35" t="s">
        <v>200</v>
      </c>
      <c r="B6" s="36" t="s">
        <v>57</v>
      </c>
      <c r="C6" s="111">
        <v>0.75</v>
      </c>
      <c r="D6" s="93">
        <f t="shared" si="0"/>
        <v>-6.0000000000000053E-2</v>
      </c>
    </row>
    <row r="7" spans="1:4" s="1" customFormat="1" x14ac:dyDescent="0.35">
      <c r="A7" s="35" t="s">
        <v>202</v>
      </c>
      <c r="B7" s="36" t="s">
        <v>57</v>
      </c>
      <c r="C7" s="111">
        <v>0.75</v>
      </c>
      <c r="D7" s="93">
        <f t="shared" si="0"/>
        <v>0</v>
      </c>
    </row>
    <row r="8" spans="1:4" s="1" customFormat="1" x14ac:dyDescent="0.35">
      <c r="A8" s="35" t="s">
        <v>204</v>
      </c>
      <c r="B8" s="36" t="s">
        <v>57</v>
      </c>
      <c r="C8" s="111">
        <v>0.75</v>
      </c>
      <c r="D8" s="93">
        <f t="shared" si="0"/>
        <v>0</v>
      </c>
    </row>
    <row r="9" spans="1:4" s="1" customFormat="1" x14ac:dyDescent="0.35">
      <c r="A9" s="35" t="s">
        <v>206</v>
      </c>
      <c r="B9" s="36" t="s">
        <v>57</v>
      </c>
      <c r="C9" s="111">
        <v>0.96</v>
      </c>
      <c r="D9" s="93">
        <v>0.21</v>
      </c>
    </row>
    <row r="10" spans="1:4" x14ac:dyDescent="0.35">
      <c r="A10" s="35" t="s">
        <v>210</v>
      </c>
      <c r="B10" s="36" t="s">
        <v>57</v>
      </c>
      <c r="C10" s="111">
        <v>1.02</v>
      </c>
      <c r="D10" s="93">
        <f>C10-C9</f>
        <v>6.0000000000000053E-2</v>
      </c>
    </row>
    <row r="11" spans="1:4" x14ac:dyDescent="0.35">
      <c r="A11" s="42" t="s">
        <v>143</v>
      </c>
      <c r="B11" s="36" t="s">
        <v>58</v>
      </c>
      <c r="C11" s="111">
        <v>0</v>
      </c>
      <c r="D11" s="32">
        <v>0</v>
      </c>
    </row>
    <row r="12" spans="1:4" x14ac:dyDescent="0.35">
      <c r="A12" s="42" t="s">
        <v>144</v>
      </c>
      <c r="B12" s="36" t="s">
        <v>58</v>
      </c>
      <c r="C12" s="111">
        <v>0</v>
      </c>
      <c r="D12" s="32">
        <v>0</v>
      </c>
    </row>
    <row r="13" spans="1:4" x14ac:dyDescent="0.35">
      <c r="A13" s="42" t="s">
        <v>145</v>
      </c>
      <c r="B13" s="36" t="s">
        <v>58</v>
      </c>
      <c r="C13" s="111">
        <v>0</v>
      </c>
      <c r="D13" s="32">
        <v>0</v>
      </c>
    </row>
    <row r="14" spans="1:4" s="1" customFormat="1" x14ac:dyDescent="0.35">
      <c r="A14" s="42" t="s">
        <v>146</v>
      </c>
      <c r="B14" s="36" t="s">
        <v>58</v>
      </c>
      <c r="C14" s="111">
        <v>0</v>
      </c>
      <c r="D14" s="32">
        <v>0</v>
      </c>
    </row>
    <row r="15" spans="1:4" s="1" customFormat="1" x14ac:dyDescent="0.35">
      <c r="A15" s="42" t="s">
        <v>200</v>
      </c>
      <c r="B15" s="36" t="s">
        <v>58</v>
      </c>
      <c r="C15" s="111">
        <v>0</v>
      </c>
      <c r="D15" s="32">
        <v>0</v>
      </c>
    </row>
    <row r="16" spans="1:4" s="1" customFormat="1" x14ac:dyDescent="0.35">
      <c r="A16" s="42" t="s">
        <v>202</v>
      </c>
      <c r="B16" s="36" t="s">
        <v>58</v>
      </c>
      <c r="C16" s="111">
        <v>0</v>
      </c>
      <c r="D16" s="32">
        <v>0</v>
      </c>
    </row>
    <row r="17" spans="1:4" s="1" customFormat="1" x14ac:dyDescent="0.35">
      <c r="A17" s="42" t="s">
        <v>204</v>
      </c>
      <c r="B17" s="36" t="s">
        <v>58</v>
      </c>
      <c r="C17" s="111">
        <v>0</v>
      </c>
      <c r="D17" s="32">
        <v>0</v>
      </c>
    </row>
    <row r="18" spans="1:4" s="1" customFormat="1" x14ac:dyDescent="0.35">
      <c r="A18" s="42" t="s">
        <v>206</v>
      </c>
      <c r="B18" s="36" t="s">
        <v>58</v>
      </c>
      <c r="C18" s="111">
        <v>0</v>
      </c>
      <c r="D18" s="32">
        <v>0</v>
      </c>
    </row>
    <row r="19" spans="1:4" x14ac:dyDescent="0.35">
      <c r="A19" s="42" t="s">
        <v>210</v>
      </c>
      <c r="B19" s="36" t="s">
        <v>58</v>
      </c>
      <c r="C19" s="111">
        <v>0</v>
      </c>
      <c r="D19" s="32">
        <v>0</v>
      </c>
    </row>
    <row r="20" spans="1:4" x14ac:dyDescent="0.35">
      <c r="A20" s="42" t="s">
        <v>143</v>
      </c>
      <c r="B20" s="36" t="s">
        <v>59</v>
      </c>
      <c r="C20" s="111">
        <v>3.7</v>
      </c>
      <c r="D20" s="32">
        <v>0</v>
      </c>
    </row>
    <row r="21" spans="1:4" x14ac:dyDescent="0.35">
      <c r="A21" s="42" t="s">
        <v>144</v>
      </c>
      <c r="B21" s="36" t="s">
        <v>59</v>
      </c>
      <c r="C21" s="111">
        <v>4.4000000000000004</v>
      </c>
      <c r="D21" s="32">
        <f>C21-C20</f>
        <v>0.70000000000000018</v>
      </c>
    </row>
    <row r="22" spans="1:4" x14ac:dyDescent="0.35">
      <c r="A22" s="42" t="s">
        <v>145</v>
      </c>
      <c r="B22" s="36" t="s">
        <v>59</v>
      </c>
      <c r="C22" s="111">
        <v>4.96</v>
      </c>
      <c r="D22" s="32">
        <f>C22-C21</f>
        <v>0.55999999999999961</v>
      </c>
    </row>
    <row r="23" spans="1:4" s="1" customFormat="1" x14ac:dyDescent="0.35">
      <c r="A23" s="42" t="s">
        <v>146</v>
      </c>
      <c r="B23" s="36" t="s">
        <v>59</v>
      </c>
      <c r="C23" s="111">
        <v>5</v>
      </c>
      <c r="D23" s="32">
        <f>C23-C22</f>
        <v>4.0000000000000036E-2</v>
      </c>
    </row>
    <row r="24" spans="1:4" s="1" customFormat="1" x14ac:dyDescent="0.35">
      <c r="A24" s="42" t="s">
        <v>200</v>
      </c>
      <c r="B24" s="36" t="s">
        <v>59</v>
      </c>
      <c r="C24" s="111">
        <v>5.0999999999999996</v>
      </c>
      <c r="D24" s="32">
        <v>9.9999999999999645E-2</v>
      </c>
    </row>
    <row r="25" spans="1:4" s="1" customFormat="1" x14ac:dyDescent="0.35">
      <c r="A25" s="42" t="s">
        <v>202</v>
      </c>
      <c r="B25" s="36" t="s">
        <v>59</v>
      </c>
      <c r="C25" s="111">
        <v>5.3</v>
      </c>
      <c r="D25" s="32">
        <v>0.29999999999999982</v>
      </c>
    </row>
    <row r="26" spans="1:4" s="1" customFormat="1" x14ac:dyDescent="0.35">
      <c r="A26" s="42" t="s">
        <v>204</v>
      </c>
      <c r="B26" s="36" t="s">
        <v>59</v>
      </c>
      <c r="C26" s="111">
        <v>5.3</v>
      </c>
      <c r="D26" s="32">
        <v>0.29999999999999982</v>
      </c>
    </row>
    <row r="27" spans="1:4" s="1" customFormat="1" x14ac:dyDescent="0.35">
      <c r="A27" s="42" t="s">
        <v>206</v>
      </c>
      <c r="B27" s="36" t="s">
        <v>59</v>
      </c>
      <c r="C27" s="111">
        <v>6.07</v>
      </c>
      <c r="D27" s="32">
        <v>0.77000000000000046</v>
      </c>
    </row>
    <row r="28" spans="1:4" x14ac:dyDescent="0.35">
      <c r="A28" s="42" t="s">
        <v>210</v>
      </c>
      <c r="B28" s="36" t="s">
        <v>59</v>
      </c>
      <c r="C28" s="111">
        <v>6.1</v>
      </c>
      <c r="D28" s="32">
        <f>C28-C27</f>
        <v>2.9999999999999361E-2</v>
      </c>
    </row>
    <row r="29" spans="1:4" x14ac:dyDescent="0.35">
      <c r="A29" s="42" t="s">
        <v>143</v>
      </c>
      <c r="B29" s="36" t="s">
        <v>60</v>
      </c>
      <c r="C29" s="32">
        <v>29.8</v>
      </c>
      <c r="D29" s="32">
        <v>0</v>
      </c>
    </row>
    <row r="30" spans="1:4" x14ac:dyDescent="0.35">
      <c r="A30" s="42" t="s">
        <v>144</v>
      </c>
      <c r="B30" s="36" t="s">
        <v>60</v>
      </c>
      <c r="C30" s="32">
        <v>41.8</v>
      </c>
      <c r="D30" s="32">
        <f>C30-C29</f>
        <v>11.999999999999996</v>
      </c>
    </row>
    <row r="31" spans="1:4" x14ac:dyDescent="0.35">
      <c r="A31" s="42" t="s">
        <v>145</v>
      </c>
      <c r="B31" s="36" t="s">
        <v>60</v>
      </c>
      <c r="C31" s="111">
        <v>49.29</v>
      </c>
      <c r="D31" s="32">
        <f t="shared" ref="D31" si="1">C31-C30</f>
        <v>7.490000000000002</v>
      </c>
    </row>
    <row r="32" spans="1:4" s="1" customFormat="1" x14ac:dyDescent="0.35">
      <c r="A32" s="42" t="s">
        <v>146</v>
      </c>
      <c r="B32" s="36" t="s">
        <v>60</v>
      </c>
      <c r="C32" s="111">
        <v>50.5</v>
      </c>
      <c r="D32" s="32">
        <f>C32-C31</f>
        <v>1.2100000000000009</v>
      </c>
    </row>
    <row r="33" spans="1:4" s="1" customFormat="1" x14ac:dyDescent="0.35">
      <c r="A33" s="42" t="s">
        <v>200</v>
      </c>
      <c r="B33" s="36" t="s">
        <v>60</v>
      </c>
      <c r="C33" s="111">
        <v>52</v>
      </c>
      <c r="D33" s="32">
        <v>1</v>
      </c>
    </row>
    <row r="34" spans="1:4" s="1" customFormat="1" x14ac:dyDescent="0.35">
      <c r="A34" s="42" t="s">
        <v>202</v>
      </c>
      <c r="B34" s="36" t="s">
        <v>60</v>
      </c>
      <c r="C34" s="111">
        <v>52.9</v>
      </c>
      <c r="D34" s="32">
        <v>0.89999999999999858</v>
      </c>
    </row>
    <row r="35" spans="1:4" s="1" customFormat="1" x14ac:dyDescent="0.35">
      <c r="A35" s="42" t="s">
        <v>204</v>
      </c>
      <c r="B35" s="36" t="s">
        <v>60</v>
      </c>
      <c r="C35" s="111">
        <v>54.27</v>
      </c>
      <c r="D35" s="32">
        <v>1.3700000000000045</v>
      </c>
    </row>
    <row r="36" spans="1:4" s="1" customFormat="1" x14ac:dyDescent="0.35">
      <c r="A36" s="42" t="s">
        <v>206</v>
      </c>
      <c r="B36" s="36" t="s">
        <v>60</v>
      </c>
      <c r="C36" s="111">
        <v>54.8</v>
      </c>
      <c r="D36" s="32">
        <v>0.52999999999999403</v>
      </c>
    </row>
    <row r="37" spans="1:4" x14ac:dyDescent="0.35">
      <c r="A37" s="42" t="s">
        <v>210</v>
      </c>
      <c r="B37" s="36" t="s">
        <v>60</v>
      </c>
      <c r="C37" s="114">
        <v>55.3</v>
      </c>
      <c r="D37" s="32">
        <f>C37-C36</f>
        <v>0.5</v>
      </c>
    </row>
    <row r="38" spans="1:4" x14ac:dyDescent="0.35">
      <c r="A38" s="42" t="s">
        <v>143</v>
      </c>
      <c r="B38" s="36" t="s">
        <v>147</v>
      </c>
      <c r="C38" s="32">
        <v>5.6</v>
      </c>
      <c r="D38" s="32">
        <v>0</v>
      </c>
    </row>
    <row r="39" spans="1:4" x14ac:dyDescent="0.35">
      <c r="A39" s="42" t="s">
        <v>144</v>
      </c>
      <c r="B39" s="36" t="s">
        <v>147</v>
      </c>
      <c r="C39" s="32">
        <v>7.6669999999999998</v>
      </c>
      <c r="D39" s="32">
        <f>C39-C38</f>
        <v>2.0670000000000002</v>
      </c>
    </row>
    <row r="40" spans="1:4" x14ac:dyDescent="0.35">
      <c r="A40" s="42" t="s">
        <v>145</v>
      </c>
      <c r="B40" s="36" t="s">
        <v>147</v>
      </c>
      <c r="C40" s="111">
        <v>7.6821799999999998</v>
      </c>
      <c r="D40" s="32">
        <f t="shared" ref="D40:D42" si="2">C40-C39</f>
        <v>1.5179999999999971E-2</v>
      </c>
    </row>
    <row r="41" spans="1:4" s="1" customFormat="1" x14ac:dyDescent="0.35">
      <c r="A41" s="42" t="s">
        <v>146</v>
      </c>
      <c r="B41" s="36" t="s">
        <v>147</v>
      </c>
      <c r="C41" s="111">
        <v>9.6226199999999995</v>
      </c>
      <c r="D41" s="32">
        <f t="shared" si="2"/>
        <v>1.9404399999999997</v>
      </c>
    </row>
    <row r="42" spans="1:4" s="1" customFormat="1" x14ac:dyDescent="0.35">
      <c r="A42" s="42" t="s">
        <v>200</v>
      </c>
      <c r="B42" s="36" t="s">
        <v>147</v>
      </c>
      <c r="C42" s="111">
        <v>12</v>
      </c>
      <c r="D42" s="32">
        <f t="shared" si="2"/>
        <v>2.3773800000000005</v>
      </c>
    </row>
    <row r="43" spans="1:4" s="1" customFormat="1" x14ac:dyDescent="0.35">
      <c r="A43" s="42" t="s">
        <v>202</v>
      </c>
      <c r="B43" s="36" t="s">
        <v>147</v>
      </c>
      <c r="C43" s="111">
        <v>15.64706</v>
      </c>
      <c r="D43" s="32">
        <v>3.6470599999999997</v>
      </c>
    </row>
    <row r="44" spans="1:4" s="1" customFormat="1" x14ac:dyDescent="0.35">
      <c r="A44" s="42" t="s">
        <v>204</v>
      </c>
      <c r="B44" s="36" t="s">
        <v>147</v>
      </c>
      <c r="C44" s="111">
        <v>15.657400000000001</v>
      </c>
      <c r="D44" s="32">
        <v>1.0340000000001126E-2</v>
      </c>
    </row>
    <row r="45" spans="1:4" s="1" customFormat="1" x14ac:dyDescent="0.35">
      <c r="A45" s="42" t="s">
        <v>206</v>
      </c>
      <c r="B45" s="36" t="s">
        <v>147</v>
      </c>
      <c r="C45" s="111">
        <v>17.54392</v>
      </c>
      <c r="D45" s="32">
        <v>1.8968600000000002</v>
      </c>
    </row>
    <row r="46" spans="1:4" x14ac:dyDescent="0.35">
      <c r="A46" s="42" t="s">
        <v>210</v>
      </c>
      <c r="B46" s="36" t="s">
        <v>147</v>
      </c>
      <c r="C46" s="111">
        <v>19.913540000000001</v>
      </c>
      <c r="D46" s="32">
        <f>C46-C45</f>
        <v>2.3696200000000012</v>
      </c>
    </row>
    <row r="47" spans="1:4" x14ac:dyDescent="0.35">
      <c r="A47" s="42" t="s">
        <v>143</v>
      </c>
      <c r="B47" s="36" t="s">
        <v>61</v>
      </c>
      <c r="C47" s="32">
        <v>0</v>
      </c>
      <c r="D47" s="32">
        <v>0</v>
      </c>
    </row>
    <row r="48" spans="1:4" x14ac:dyDescent="0.35">
      <c r="A48" s="42" t="s">
        <v>144</v>
      </c>
      <c r="B48" s="36" t="s">
        <v>61</v>
      </c>
      <c r="C48" s="32">
        <v>6.9702460000000004</v>
      </c>
      <c r="D48" s="32">
        <f>C48-C47</f>
        <v>6.9702460000000004</v>
      </c>
    </row>
    <row r="49" spans="1:4" x14ac:dyDescent="0.35">
      <c r="A49" s="42" t="s">
        <v>145</v>
      </c>
      <c r="B49" s="36" t="s">
        <v>61</v>
      </c>
      <c r="C49" s="32">
        <v>6.98</v>
      </c>
      <c r="D49" s="32">
        <f t="shared" ref="D49" si="3">C49-C48</f>
        <v>9.7540000000000404E-3</v>
      </c>
    </row>
    <row r="50" spans="1:4" s="1" customFormat="1" x14ac:dyDescent="0.35">
      <c r="A50" s="42" t="s">
        <v>146</v>
      </c>
      <c r="B50" s="36" t="s">
        <v>61</v>
      </c>
      <c r="C50" s="32">
        <v>7</v>
      </c>
      <c r="D50" s="32">
        <v>1.9999999999999574E-2</v>
      </c>
    </row>
    <row r="51" spans="1:4" s="1" customFormat="1" x14ac:dyDescent="0.35">
      <c r="A51" s="42" t="s">
        <v>200</v>
      </c>
      <c r="B51" s="36" t="s">
        <v>61</v>
      </c>
      <c r="C51" s="32">
        <v>7</v>
      </c>
      <c r="D51" s="32">
        <v>1.9999999999999574E-2</v>
      </c>
    </row>
    <row r="52" spans="1:4" s="1" customFormat="1" x14ac:dyDescent="0.35">
      <c r="A52" s="42" t="s">
        <v>202</v>
      </c>
      <c r="B52" s="36" t="s">
        <v>61</v>
      </c>
      <c r="C52" s="32">
        <v>6.9702460000000004</v>
      </c>
      <c r="D52" s="32">
        <v>-9.7540000000000404E-3</v>
      </c>
    </row>
    <row r="53" spans="1:4" s="1" customFormat="1" x14ac:dyDescent="0.35">
      <c r="A53" s="42" t="s">
        <v>204</v>
      </c>
      <c r="B53" s="36" t="s">
        <v>61</v>
      </c>
      <c r="C53" s="32">
        <v>6.9702460000000004</v>
      </c>
      <c r="D53" s="32">
        <v>-9.7540000000000404E-3</v>
      </c>
    </row>
    <row r="54" spans="1:4" s="1" customFormat="1" x14ac:dyDescent="0.35">
      <c r="A54" s="42" t="s">
        <v>206</v>
      </c>
      <c r="B54" s="36" t="s">
        <v>61</v>
      </c>
      <c r="C54" s="32">
        <v>24.589011000000003</v>
      </c>
      <c r="D54" s="32">
        <v>17.618765000000003</v>
      </c>
    </row>
    <row r="55" spans="1:4" x14ac:dyDescent="0.35">
      <c r="A55" s="42" t="s">
        <v>210</v>
      </c>
      <c r="B55" s="36" t="s">
        <v>61</v>
      </c>
      <c r="C55" s="111">
        <v>24.591975999999999</v>
      </c>
      <c r="D55" s="32">
        <f>C55-C54</f>
        <v>2.9649999999961096E-3</v>
      </c>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12"/>
  <sheetViews>
    <sheetView workbookViewId="0">
      <selection activeCell="B4" sqref="B4"/>
    </sheetView>
  </sheetViews>
  <sheetFormatPr defaultRowHeight="14.5" x14ac:dyDescent="0.35"/>
  <cols>
    <col min="1" max="1" width="19.453125" bestFit="1" customWidth="1"/>
    <col min="2" max="2" width="32.7265625" bestFit="1" customWidth="1"/>
    <col min="3" max="3" width="30.453125" bestFit="1" customWidth="1"/>
    <col min="4" max="10" width="10.7265625" bestFit="1" customWidth="1"/>
    <col min="11" max="11" width="10.1796875" customWidth="1"/>
    <col min="12" max="20" width="10.7265625" bestFit="1" customWidth="1"/>
    <col min="21" max="21" width="11.26953125" bestFit="1" customWidth="1"/>
  </cols>
  <sheetData>
    <row r="1" spans="1:3" x14ac:dyDescent="0.35">
      <c r="A1" s="37" t="s">
        <v>63</v>
      </c>
      <c r="B1" s="1" t="s">
        <v>59</v>
      </c>
    </row>
    <row r="3" spans="1:3" x14ac:dyDescent="0.35">
      <c r="A3" s="37" t="s">
        <v>62</v>
      </c>
      <c r="B3" s="1" t="s">
        <v>66</v>
      </c>
      <c r="C3" s="1" t="s">
        <v>67</v>
      </c>
    </row>
    <row r="4" spans="1:3" x14ac:dyDescent="0.35">
      <c r="A4" s="38" t="s">
        <v>143</v>
      </c>
      <c r="B4" s="28">
        <v>3.7</v>
      </c>
      <c r="C4" s="28">
        <v>0</v>
      </c>
    </row>
    <row r="5" spans="1:3" x14ac:dyDescent="0.35">
      <c r="A5" s="38" t="s">
        <v>144</v>
      </c>
      <c r="B5" s="28">
        <v>4.4000000000000004</v>
      </c>
      <c r="C5" s="28">
        <v>0.70000000000000018</v>
      </c>
    </row>
    <row r="6" spans="1:3" x14ac:dyDescent="0.35">
      <c r="A6" s="38" t="s">
        <v>145</v>
      </c>
      <c r="B6" s="28">
        <v>4.96</v>
      </c>
      <c r="C6" s="28">
        <v>0.55999999999999961</v>
      </c>
    </row>
    <row r="7" spans="1:3" x14ac:dyDescent="0.35">
      <c r="A7" s="38" t="s">
        <v>146</v>
      </c>
      <c r="B7" s="28">
        <v>5</v>
      </c>
      <c r="C7" s="28">
        <v>4.0000000000000036E-2</v>
      </c>
    </row>
    <row r="8" spans="1:3" x14ac:dyDescent="0.35">
      <c r="A8" s="38" t="s">
        <v>200</v>
      </c>
      <c r="B8" s="28">
        <v>5.0999999999999996</v>
      </c>
      <c r="C8" s="28">
        <v>9.9999999999999645E-2</v>
      </c>
    </row>
    <row r="9" spans="1:3" x14ac:dyDescent="0.35">
      <c r="A9" s="38" t="s">
        <v>202</v>
      </c>
      <c r="B9" s="28">
        <v>5.3</v>
      </c>
      <c r="C9" s="28">
        <v>0.29999999999999982</v>
      </c>
    </row>
    <row r="10" spans="1:3" x14ac:dyDescent="0.35">
      <c r="A10" s="38" t="s">
        <v>204</v>
      </c>
      <c r="B10" s="28">
        <v>5.3</v>
      </c>
      <c r="C10" s="28">
        <v>0.29999999999999982</v>
      </c>
    </row>
    <row r="11" spans="1:3" x14ac:dyDescent="0.35">
      <c r="A11" s="38" t="s">
        <v>206</v>
      </c>
      <c r="B11" s="28">
        <v>6.07</v>
      </c>
      <c r="C11" s="28">
        <v>0.77000000000000046</v>
      </c>
    </row>
    <row r="12" spans="1:3" x14ac:dyDescent="0.35">
      <c r="A12" s="38" t="s">
        <v>210</v>
      </c>
      <c r="B12" s="28">
        <v>6.1</v>
      </c>
      <c r="C12" s="28">
        <v>2.9999999999999361E-2</v>
      </c>
    </row>
  </sheetData>
  <pageMargins left="0.7" right="0.7" top="0.75" bottom="0.75" header="0.3" footer="0.3"/>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1 6 " ? > < V i s u a l i z a t i o n   x m l n s : x s i = " h t t p : / / w w w . w 3 . o r g / 2 0 0 1 / X M L S c h e m a - i n s t a n c e "   x m l n s : x s d = " h t t p : / / w w w . w 3 . o r g / 2 0 0 1 / X M L S c h e m a "   x m l n s = " h t t p : / / m i c r o s o f t . d a t a . v i s u a l i z a t i o n . C l i e n t . E x c e l / 1 . 0 " > < T o u r s > < T o u r   N a m e = " T o u r   1 "   I d = " { 6 F 2 C 5 2 3 2 - 7 6 1 8 - 4 8 5 8 - A D 4 5 - 7 0 0 1 C 7 D 4 8 D D B } "   T o u r I d = " d 5 f b d a 7 1 - 3 e 1 e - 4 c e 2 - 9 4 6 c - 3 0 5 5 8 3 4 4 c 8 3 9 "   X m l V e r = " 5 "   M i n X m l V e r = " 3 " > < D e s c r i p t i o n > S o m e   d e s c r i p t i o n   f o r   t h e   t o u r   g o e s   h e r e < / D e s c r i p t i o n > < I m a g e > i V B O R w 0 K G g o A A A A N S U h E U g A A A N Q A A A B 1 C A Y A A A A 2 n s 9 T A A A A A X N S R 0 I A r s 4 c 6 Q A A A A R n Q U 1 B A A C x j w v 8 Y Q U A A A A J c E h Z c w A A B C M A A A Q j A S a y m p I A A D + 2 S U R B V H h e 7 Z 0 H d 1 z J l d 9 v o 9 G N H A m C B B j B B O Y Z k k N y A k e T N J b s I 9 n y O p z 1 7 v G u v X u 8 a x / 7 Q + x n 8 R e w z / G u t J J m p E m c Y c 4 c Z g I M A E i Q y L E R f X + 3 X n W / b j T A b h A E G q T + Z K H q 1 e v w u q r + d W / d u l U V + a e T 5 2 b l T 5 D i 0 h q J V u y Q i Y l p m Z 6 e l p m Z G Z m d n U 2 G T 3 c k N J 6 S q a k p O d U W k w k p D d 7 p c G z L h J x u j w V X I u u q Z 2 R j 7 b T U l c 3 Y 9 Z R G d 5 / H 5 H F / V P a u n 5 T y m V 7 9 n i l Z s 2 a N n H s U l 5 b 6 K b n Y E b f X b q i Z 0 u t p i R S J R P Q 6 H n 2 5 K h o d H Z X B w U F N R a S 3 t 9 e + s 7 + / X y Y q d 8 n T k V K J R C L 2 L C 3 F N 6 W 2 p k a q q 6 u k p K T E y i A a j W q Z T N j v r q i o k K K i I n s 9 M f d i 8 b h c v P N I u p 7 3 u S 9 7 w / E n Q i m q m o 5 o o 5 u 1 R g O Z l D k S L 5 6 V v e s m l B C O Y J C K R n R Z G / 3 z E W 3 p A S i 8 o 5 s m p X 9 c 5 M 6 z F K H C + G h 7 Q r 6 + V x J c K b k m x u U j J W h Z q c v r H y s y U n m s q Z y W Q 8 2 T w V V 2 j E 5 G p D y W e 9 V B q i u X r 0 p 5 e Z n s P 7 D f f o v H H + 6 U y k z w U Z + 3 J q w c e G 3 / 7 F r 5 6 F C T P O t + J k 3 N T X Z / Y i K h R C q W W C x m x I J U Q 5 N x q a u M y W 9 P X b T X v M l Q Q p 1 / o w l V s u a w S S U a U V F k V k 6 0 j E l U Y w g E f P z d / R I Z n 0 J e O P j 8 a N G s f N A y I d + E C B M G 7 2 i s m p a n Q 1 G X E Y B 8 p F r v a J F 9 b 0 I / u 7 2 3 2 N 1 U 7 F k 3 q Z J K y b 0 E g L B l S r 5 b P 1 6 R L V s 2 y / X r P 0 p z c 7 O S K i L x m o 1 y 7 W l 5 8 E q R 8 v i s v L 8 1 Y W Q J Y 3 h 4 2 C Q V 0 g 3 0 9 P R I Q 0 N D U m I V F x d L c S w u v z l 1 1 e 6 / q Y j 8 0 / d v J q F K K t f L d L R Z J i c n T b V B C m 2 W q 1 J Z W S l N T e v t N Z C G h v 6 t k i m q 7 a s s N i N D i f S G l o n K + I z s a 5 o y N e 1 R X 7 G 0 9 6 U T K Y w P W s a l V D n 0 p U o I o O 0 7 K S n A 5 r o p 2 b 5 m S k k r M j k d k a H x i N R V z B g Z P S Y 0 H 2 6 P D T u V K 6 a N O h Y r t k Y + P D y i v 2 1 a E g l U t m n 9 b R A n I m V V 9 U Y w g O Q 6 + a g u j U C k P t u l I p d 0 B r E g F d I J I g 0 M D k u F S j z U x d 7 e P l m / f p 2 U l l X I r c f d 8 q i 7 J 3 j H m 4 X I r 9 9 A Q l U 0 v i 1 j 2 j g 9 m S D O C W 3 c 4 y P 9 O n 6 o T k o f 8 M V t 1 9 j D e W G U a s N s r J y R h x n E q S 6 d l U H 9 j j C K V J r N z K T n L Y S 4 f q Q K z z l A i k z r m A y y g 8 R Q t 2 w r 7 5 Q 9 e 3 b b N c 9 K o N F f u n R Z t m 7 d I r W 1 t Z Y 3 M D C g J C m S K v 2 d E N h j U K X Y m Z D a u a 4 i I Y 3 R J / L s e Y + U l 5 X K 9 h 3 b g z v u 8 7 t V D Y R A F E t b 2 3 3 p 6 + u X 3 a 2 7 l V A q y c c T U r e 2 U f 5 w 7 n r w j j c H b x y h S h s O a 4 W n D A + E n 2 w b l 9 7 n T 2 T d O h q I K w 6 M C F / d T S d T T e m M F K u 0 2 N Y w J e X R h K k 9 6 9 e v l 9 s 6 d s o k V L 7 Y V D u t n z 0 r Y 0 q S J 4 M L f 9 a H O i Z D Y n 5 1 1 6 m Z s 7 M z 8 v G 2 E Z M c m e j s 7 L T f x V j H Y 3 R 0 R G 7 e v C N v v 3 3 Q S B f G 4 H i R D K o U 5 n d W x / V 3 l j j W o R J 3 d H T J 5 s 0 b k + + h Q y L w v T d u 3 D J p W F 5 e I f v 3 7 z V J V l Z R I V + e v 5 k s v z c B S q g L b 8 i v 1 f F C / d u q / j j D g 5 d M x z c n 5 F n X f d m 6 Z U v w O p E f 2 u M y M l F k 9 7 e t U V W w b t I a W B j t 7 Q + s 5 w d j k x E 5 2 Z Z 9 D L U c W F M + J b H + K 7 J D p U h p Y O g A j H t u 3 r y l x H n L x j j T W t M Q E Z w + f U Y O H z 6 U l Y Q L g b J 7 8 u S p q c W e p E N D w 1 K m U g x Q Z s + e P Z e q q i q p q C i T m p p a + f 2 5 m y p R n b X z d U f k 1 z + 8 / o Q q L q m Q S N k u 7 T X T y a S j D 2 m O d 0 r r 5 j o z D l z r i t m Y h D E L x o l M E n m M j Y 3 Z 2 I M B + v n H c e n T 9 6 4 U E o l R W T 9 x S R t 4 s z Q 3 r z e J A d n H x 8 d k 1 6 5 d Z v 7 2 o E 1 7 g X T r 1 m 1 p 2 d Y i 8 T w J 5 Y F 0 5 v d T l m 1 t 7 a b + Q a S G h j V G Z K Q i Z P X h 7 O 2 H 0 j M w H L z 7 9 c W b Q a i a Q 0 q m S S M T R P I B + B g k x k f k Z / u K j F D z I Z F I G K E Y k 3 j 8 n 5 N P p G r t 1 u B q Y T D G x 4 y O e g d + a C 9 R a R g a z O Q J r I x P z v 5 v e e e d I y o p h s y K V 1 9 f L 6 d + O C X H j h 9 L U / U y 0 d b W Z i p r W V l Z k J M f r l 6 5 a g a P I + 8 c T q q B 3 o j x + H G H p T d t 2 u g s g B q + u X p X x r V T e 5 0 R + c 1 r T K h o v F J m S 5 m s d c Y H A g g T 6 t O d 4 8 n B O e p R a + s u d z E P I O X Z s + f l 2 L F 3 r B F 1 d T 1 R K R C 3 R u z B J 3 8 Z G D M y g f U s G 3 3 o 5 U s q G 6 S o p M Y I 9 q C v O G n x o 4 2 2 r p 2 U u n K s j E X S 1 l N s a m Z i I i F r x i / K U H + f f P T R h 2 Z w 6 O z s U u n Q a K o W T / L 0 6 V M + Q T Z s a M 5 K L i x 0 T n 1 t 0 f v 5 S d r z 5 y / I k S O H k y Q K g 6 z n z 3 v 0 N 8 z K u s b G J K k u 3 H k k v U O j w a t e P y i h L r 6 W h C q K x i R S u S + r Z P J k + m l g G g a Q b W R k x M z m L w K S Y E Z b O 4 1 1 1 6 6 d Q W 4 6 + I r + s a j c 7 C 5 O S i C I C 4 G z 4 e q V a 9 K 6 e 5 f E 4 y l L 2 4 v A 7 z h 5 8 n u T E p 9 8 8 p E R / P n z 5 / Z b G r U R h 4 E V b n B w Q D Z v 3 j y H A B g c + C 0 b N m w I c n I D 5 T o + P m 4 e F N l I x e e i 7 v F c p E t L S y 1 9 + u Z D G R 5 L B K 9 6 v V B k 3 e V r F o p L y t L I R A M L k 2 l 9 9 X S S T F y j x m E N o 8 J z A c Q b 0 X H C p k 2 b g p y 5 o H 3 V l U / L e 1 s T 9 l 0 f b k v M S y a e Y W B w M G c y X d W x H q A R 7 9 2 7 R x u t m 3 e 6 d + + + e T X U 1 N T Y / T D q 6 m r t e e / f b 1 N y p b s J I b l K S 8 u s o 8 B w k S t 4 H 2 N J 4 M s 2 D M q J c q X 8 I R 5 p y v r o r o 1 S X a 5 j u 4 x 6 e x 3 C y o 2 m X y X K W p N q n q 9 k X + G H N 0 z I / v U p t x 4 a I Q 2 D 3 h m V J B c w z 1 K / p j 5 p 2 c o F J c X z t 1 T I g E s Q k 6 + 5 4 E D T p J x 6 4 I w N d X X 1 Z q 1 7 8 u S J G Q b 2 K M H C h o g w k A 7 b t 2 + T c p U o l y 9 f M T J g x O h 4 / N j G h S f v z s o f b p c k 5 9 5 y w d q 1 a 6 0 M p 6 Z c m Y Z J h b Q v L 3 d e G J S x l 5 o Q 7 d D 2 5 q x S b b X D h g + v U 4 j X v a 1 k S r f m + b B P G 2 J 9 R W o c 9 b S 7 2 x p Y t r H F Q o j H n R q z l K A D y G c M c 7 B 5 Q u 4 9 L 9 a x V l R V L r w 7 m k z 1 y g U l K g n f e u u g E q / U y q m 0 r M z K Y + + 6 6 W Q j 9 9 4 b L w K v 2 7 a t R X 7 8 8 W a Q 4 8 o W Z 9 z T p 8 / K w w e P 7 B q S P 1 b i 8 v l P V Y o S n 9 i z 2 X r 0 z D p c z e G 1 k l A l a 5 h n c p O 2 R Z F 0 M l W V z E h T l Z M A E O 3 h w 0 f S q L 3 r Y o A F K 5 + x z o v A 8 + F 0 m k + P j W M s D r J 4 s N O o H 4 T 8 A H M F B E b N x S c P a 1 x j f Z k U T Q / Z P X 0 k + c O d 7 J I u j M 9 U j e W 5 e 3 p 6 T W X 0 w H L 4 7 r v H 5 M D B / X b N b 8 R / k L H i Z v 0 u X s v 7 3 m 3 d a P d f F y i h M j m 2 O k N V 0 1 u q i s 3 Y 4 B f C o D 1 5 M o H j W y Y s f f v 2 H R t D b N 4 8 / / h n I f A Z a 1 T d W 2 r o I + c N V D 9 + P b i j 0 o q 5 t J c B 5 P p k d 0 z W V g Q d z 2 z E y M r c 3 I u A U Y S 5 K a T Q g w c P p K O j 0 6 y O Y V B 2 W 1 u 2 W O w 7 J C T 9 k R 3 N m k q v z 9 U a X g u j R F l t k / Z 4 b v l F W M 3 z O N G S M P M 2 a t X O n T v S T N z 5 g n V E 9 O h L C Z 4 V 0 / t i g O r n c e F x 3 H z 8 X g Y I y b c 2 T M o 7 G 5 0 V j m L E k / 6 b e 6 U 2 H e A R K t 4 k t m 7 d a r 8 F 4 w f z Y d 5 / M I y I E o h x G 2 p 2 f z 9 + h R G J q 6 R s r l d 1 N a N e V 2 N Y 9 S o f j p 6 J m U a t p L l k I s b C N j b c a 6 4 y j H 1 e B l i o H u i Y I J s V 7 W X A c 1 d W 5 j b + y c T a y h m J h W r x j 4 H / 4 c u i t n x W Y j q 0 9 G N O n H S Z W 8 N g 4 e I S u d g 5 t z w h 0 4 P 2 B 8 F V F s z O a M f m t A U W M m J M I b 2 x v k r V d F r l 6 s a q N 0 r E a g 8 k y e Q J F Y s 6 U h 1 r 6 p N n z 5 + b K w z X L w s G 1 r 4 x L C V 4 7 l w N C t m A a Z 6 y 8 G D 9 0 1 L g Y F P C x m r e q 8 O D q 8 j k o D z p n Z w j E f k t W E H d C m E H y o v w 7 N k z u X 7 t R t I I R B 4 u S q i K S K p D W 9 f O q d / V F l b 1 G K q i c Z 9 K D b e W i c q h g 2 M 5 h c y 6 e a b q q j K z a G G m R V V b C j Q 1 r Z N z Z 8 + b Y W K p Y E a U P K y G 0 z O R p C c 8 Y H X x 1 v q U S w + r f 5 E i 4 b V V i 0 G d S q m K y Q 5 J 9 D 8 M c h z o s N 5 t m Z J o z 3 m T i E i t G 9 3 O e w N i 1 N R W 2 z K Y T G B C x 0 j B + C n c K S H x e d + M l s P B T a j T c + t 6 t Y T o f / 6 7 / / E P W f I L P h S X V s r 4 V P 2 c c d O k q i a f 7 J w w K x K u R I x N 8 A 5 4 9 O i x z T P l O n k 7 H 6 j 8 5 u Y m c y 7 V b z S V E 1 W S Z 6 B X P n f u g k q b c p N m u Z K E S U + k a H 1 9 X Z C T H U g D f r 5 f Y o g r k s f N K 2 d k s m x z c O X Q P R y 1 Z S E v g 5 r q C t m y t k T u t H f J i d 1 l 0 j M S l T 2 N k 9 p x q e o 2 O i C j M Q w K I k P j R f K o v 1 j a e m P y 6 P m E d I / X y P 0 e L R f l D d b I q t J Z c 8 T t 7 u 4 2 T / Q w q B c 6 F e o S y + O I 6 p c T e h 2 u 7 9 U S I r 8 9 c / k l + 7 G V Q X H N Q W 2 I b r 7 J S y j w 2 c 4 x 8 0 3 D D O w b 9 I M H D y 0 N y T Z u 3 J C 1 9 8 w V T I b e v X N P d u 7 a Y b 3 q 6 O i Y 3 L 1 7 V x t L X F q 2 b b X P 5 n v w S K i p q T Z T 8 X w T r R 5 I T 1 y D G F P Q u P g t u D Y 5 5 c r B / 7 6 u o W J p q m L z l I h M z x a p t C i S y 5 c v y e H D h 2 U 8 M S l n O y s l G i s z o o M j G y f S i L d Y 8 L t R n 5 u b m s y d a G x s 1 H z 1 G D P d f V 4 s D 0 O + h 9 l Q r 8 9 w W J 8 F M B H M U h N A G X r Q s e A 6 V a 2 d 1 v W u l M q 4 m r A q C V V a u 1 V G x i v m S K d P d o z Z o N D 1 d K n J W h x G k S q 8 5 u a N m 9 K 8 o T l v w w K k v X L 1 m m z Z v C m r l R D S I m H C v e / I y K j 5 y C F 9 m E C e b 5 z E G G J s T F V U J Z T v B G h o 4 c Y W B r + D 5 6 H j g H g t g S n a h 1 M d 9 R I v c Z L 4 7 e Y J a a h 8 e U K B i c l J G V I p D J E G B g Z N / Q 2 7 X 7 E m D L V v P h T r r e b Y A 6 m I O a l J 5 w b 8 b + U 3 M R 6 m Q x p T D f b x Y H Z X r U J G 5 H d n r q w 6 Q k n l A T O B U w G e U L V l M 9 o b J 2 z C l j k m 8 g A x Z l o / 7 8 H r U d d Y t 4 P b T C 5 A T a E B Q Y r 5 1 D h I i 6 q X j a j O j 6 1 L V c I h 2 b a 9 R a o q K 9 P I w m C 9 q K h Y 1 q x Z W O X L F e z M 9 C z Y m Y k 1 X R / v e D U N 8 4 5 K 6 m 0 q l c O d F 3 6 G m R v S h M G G N B 9 s H r R 6 C S 8 b o T z I o 0 4 x / F z V z m u 2 b v V N + m Z v H Q W M 0 o a 5 V j 0 A m T B r u 3 0 O U n 1 E V 1 d X k k w A Q r D 3 A o 3 b L W 2 Y H 1 T s q V O n z S e N + a v 5 y A Q w e z N O C 3 + 3 B + M 2 3 H P 2 7 d s j w 0 P D 8 s 3 X 3 5 p U 4 v l R 9 Q g 4 u C 4 V y u K p Z 2 A p P 5 v M Z H m s l 0 Z V V Y W V U R i 7 1 i 6 8 / R m T x d e e V 8 m E p H Z a A p S b l 1 S U 8 7 5 9 e 2 V d b O H P K k S s u o l d 9 s / z k s n j U 1 X 1 q B B 6 S v T 7 M F B P s o E G P j Q 0 Y h b A b E D t Q K o c P 3 4 s 6 e C 5 E F D n x l V t C 0 u e T P B s q J 4 f n H j f f s M P P 5 w 2 r w I m Q V H 3 l g p r A k 8 H D z Z z w e M B c i 0 l k L y Z D s X f t b 3 Y 6 N O n 0 n P c d m t K Z z n X k I n A G N D q J q P + C z 2 s K g k V r z t g D Z G C 9 2 F D 9 Z Q W v t u M J L N y u b 8 l t F d E G D R 8 F t 2 x K x D E 4 X M B 7 0 G q 0 f O y Z 8 R C B A m D y k e d y w U 8 J 5 7 X B w / u l / q 6 u h c a L f L F m n m M E G F T + 2 J B + a B C e z U 4 L L U h b a 6 4 G k w K Y 5 X N J L q T V E w S b 5 B 1 I W m 7 G q C l E V C r w E M k E t U e 0 U k n K t V j Y 0 V f Y B 5 H r U k v f F R A L G 3 z g e U X 7 7 3 3 r g w P D 6 l E G j b H T W e d q 0 1 u 6 J g r 3 B g q v 8 l Z j C c l o U 1 V l h K M m 5 g v C k t y 0 J a H E y 3 l x / o q L G + U y 4 U L F + W b b 7 7 T s d N d l b Z x 2 b 9 / X 9 r 4 C Q f k j C q Y F 7 z u q 3 u l R q j O 0 C 5 P 1 K F X + 4 j Z 0 U l r X + + s j r B q P C W K a / b O k U 4 V o 2 7 W f f f u 1 q z + d f S i L w I V V 1 1 d Y y 4 w u / e 0 u v V C 5 f n v s Y D 1 K 1 8 P d B p 7 u E E u J W a n J 2 V r 8 W 1 z u w q D J R / M C w H f A f k 4 D E h 0 5 f I 1 M 9 w z B k R V P X B g v 3 V Q j E F Z s B h + d h x z x x e w 8 G U D D s x Y B m 9 3 p 9 R 0 p x G 4 s R S h t r p S o k P d c 9 p D o Y Z V M 4 Z K J F L S y T e A d Z u 2 J y 1 F 2 R o F L j C 5 A E P G h P b G m e O v X M F 3 j + l 4 w j W G 3 M H 7 M t X U p c D D h w 9 t 3 w v m x D 4 9 M H d s 9 r 0 2 Y s Z V F y 5 c M g P J 1 x q + + O I P c v b c O b M 4 j o w M y 4 0 b N + X I O 4 d U N V 1 r R h l I R f n Q e d 2 / f z / 4 J A f m n z j o I B e v 9 G z I r D u K 0 R O K 0 D b S m N Y W C j m s i j F U r H b / H D K B r X X p g + 9 M 5 C p p r G E v k k w A D w n G Y / k C i 1 + + J M w F e N Y f O X J I p U i d q m E 6 0 M / y F d / c L Z L J i U k 5 d v y o f P z x T + S n P / 1 U D h 8 6 J B V K n v b 2 R 7 J 3 7 9 6 0 8 Z E H x I p q J 8 D 6 L Z b L J 5 R E H D a Q w Y m 8 8 f W 9 u d L d E 2 p j Q 5 l M j y 2 x R e U V Y V U Q C s t s 2 E Q O S P u 2 G M 7 3 4 P W Z 4 y B 2 D O o Y m K t i Y Y B Y 7 B o n t i R + + r R b t m 3 b F u T k B o 6 V S e j 3 R o u W V u V j 3 M N v D x s 6 t t R l 2 7 o r K q 1 K m r A r F i p c u U p 8 z P s L l U d D 0 x b 5 9 f k B + a M S 6 d t 5 D k n I F x P B t t I e n k w E t q T u G l 7 c V m f L j Y I 3 S p T W 7 0 n O O 0 E c H 3 B l W Q g 0 W N + o c I u B c g y a C Z l w E 7 3 5 r 3 F i A R 1 e E O x 8 R M X n C l y N W A v E B H T F I p d t z A d c h L w H A k Y P s L 1 h S t Y F q 5 U 9 W J d U V r 4 4 U / 2 p 9 l K p X J P u N 7 g U u N / j 1 F 9 f l p 5 Q Z V q N s 7 P a F j T 4 d l G o w Z a g F H I Y G 4 8 m S R T G j r W T J l k y 8 z 1 8 p X T 0 R + 0 U C 3 f l N v F n b Q + N G v N 4 2 / 1 2 a 9 j 5 G g f 4 b v Z R a G n J b Y N L D 8 z r 1 6 5 d t 7 k n x n / 5 E D E X 4 H G B G x N j o a + / + l Z O n v x B L l 6 8 L K X D N + S 9 D b 1 S G e p Q r g S 7 J + U C 1 L v n w 0 V L Y n q f D / d 7 X B 2 k y g R C O c d b E r e f R u 2 6 o M M X 5 6 9 l b 5 E F g G h J j Y z N N C V 9 9 g h g c m J M N s u P p j K x b z e k 4 h 7 m c 3 b v Y b x V H C 2 W X Q f e S U o k 8 n D K Z K K 3 S N W s H T t a z O 8 O o 8 B i L G 1 3 7 9 6 T + s Y N U l + d X w N j a f i Y S p E d O 3 c E O U s L l v f z G 6 u q K p P G B M q H M n z 0 6 J H 0 q W Q s 3 X B c n o 3 E r Q G w t Z l G 8 y K h Q o 4 d l j h O Z z n w 8 f a E 4 D R C f T L f x X O f v F c k Q 6 O T M j M 9 I S 2 N U z L r N 2 g v Q B Q 2 o a r 3 a Y 8 + d 2 + 9 T W X d 0 r q p 2 l y H i o t j 5 s Z D P i Z v e j c / m B 6 d i N j R L 6 h B b W 0 P p L V 1 p 5 w 5 e 1 H e f + + o 3 f f g s 5 E c b O O F P 1 6 m + Z v P t m X b S j 5 E O t L p 3 P m r O n B v l b r a / N S m K 1 e u q Y q 4 I 2 3 s s p R g I 3 8 O D A h v F R 0 G h O t 4 3 C n r W / b K p U 4 d L 6 2 f l K b q d H W Q 8 c w j l e z 5 z F k t F V j M + L E d v 0 q Z u y N Y r 3 W I P O 7 T T n V q U s q i k 7 K u s X A J F f 2 r v / + f / 6 C 8 0 m T h h a l I Q 5 J M Y R z b 5 i Q K x G G + B D e i 8 G l 6 4 E J H 3 N Y C 9 f X 1 G q F 4 D f c T 4 2 O 2 j s m 7 E 0 G U s 2 f P W Q M f Y S n G n b s m s Z i o R d p x y t + F 8 x f 1 f e N y Q 1 W 8 9 v Z 2 y + e 8 p C + / / F J m S h u l s S 6 3 A T N q 5 l N t 8 P V r 1 u j 4 L r 8 5 q 0 z 4 z i W s M t K x / P j j D V N D 5 z P H o 2 b G 4 j H p f H h P S i t q p a s 3 I V v W u t d e 7 o z J t a 6 4 b Q O 9 V K t + 8 w W + f h t r 3 C F z T O o S r n S o 2 k + H q m F i c l r q a n i 2 9 L Z S K E E l 1 P W C l F B l 9 S 0 y M B R P U / d o Q I y H d j a k N l X E n y z s t Q w 4 D Y M 1 Q J c u X b F 1 U W G L F V Y w V t u y T o m e n F 1 6 W I 7 h v R z 8 y l 5 2 U s U 0 j A k a M v o 5 K p 6 H x s r z / P N v f i d 1 9 X V y / P j R p F R c C L y H y W b 8 1 N h / f L H o V S n T q + T B u s g h A R h f M I 7 c u n V H 9 h / Y Z 6 u U 8 f j O N E S E g Q 8 h 4 8 f i 9 U d k P L q 4 T W c w x 8 P n l 9 0 Y J h M x l V I f b n O q O + X 9 5 c 2 o d n w T M q 0 S a n p q Q l r X q e T K c x J 9 u V C w R o n J 6 b I k i Q g e / T 3 P 5 M s v / m A + e I 5 s q X t + G 2 H b V H 9 o y D z E M 8 2 / N D 7 W L e F G w 5 g L f 7 S w y x C q E g G y M T H K 4 Q H h C V / f 8 0 O g 9 z 9 4 1 / o l J F Y u 4 D 1 8 V 0 d H h x I 7 3 U s 7 H / C d S F 0 6 E / 9 s e L q j 0 k I m U M J W A P O A 9 2 H u f + / E h 9 I 7 l t / 4 E X c m D 4 p + q c k E J m f 4 h Q G 0 M Z h v o m 8 Y + u t v d a U u C y 2 s j F z P A T p M m U M m U D H T L Y e O H L J 1 R 5 i t O T 2 C c Q M E 8 m N V P C R Y F 8 V 4 K B t o 2 B A L D 2 9 v Y s 4 X u C q x w K + 0 z H k Q 5 A L I S 8 P H Z O 6 3 L l 4 M U P N w l y o v K z e V F Y n F 5 4 b n n m p L 5 2 / p d E J 0 R m 3 3 7 k j N 8 P k 5 Z e x B A w G c F 8 y x p 8 c 2 J 2 R P Y 7 Y 5 r a V H x 4 D r u H i E v U 2 U V f A w + l C h P r T g o I T i Q Q s r F B W X K 1 F S 0 i l M r N G x c Z n R e / i S Y T z w x H n S k z r M C 8 n D J v o A 6 Q H Z G F + 0 t 7 X b G A P J x 3 7 g q I q L s f C h i q B u s Z 0 x k i w X a c P z I 1 V Z 4 X r 4 8 N u 2 O I 8 8 n o X V v r / 9 7 e + N a G F g J O E 1 m M D 9 q R p 0 I l e u X L V t 0 V i G f 1 7 H d 9 e v / W j L T H J 1 Y 8 K D x J 1 q G J U D + / f K i W 0 T p r 6 V 6 N u P b Z 6 Q v e s m N S 9 h u 8 K y 2 c 1 P t i d s / z + m H B q C b c V e N T h m 1 S P l 6 e E S t I T x B H 9 T b a Z Q Q v S v z S h R W I j V 7 F Q i p C Z z w 5 g p 3 y A z / f d s 7 o g e m W U Q x M + e d J p n B A S i o W A S Z z x 0 X 8 c J f E Y 0 W i w D g 0 N G A M Z P 9 P I 0 T t 6 b r 1 M r h K V B E 3 P S e n 8 / J 6 C v t 8 / M B n 7 H z V u 3 3 W F o d X X 6 D K V m V e T 1 P C 9 W w 9 b W V r l 6 9 a o 9 K 8 + N e X 0 8 M S 4 / f H 9 K y n Q 8 x / m 1 P 9 6 4 a Z Z N x k 1 8 B o Y V p G O 3 5 k G u X M Z x H r y P M r p y + a p s 2 d Q k 2 x t m z K O C Q w 3 Y U G W + 0 x v 7 x o q k 6 w V n A C 8 F q P a y 2 J S U x 9 z 4 + f 7 z I j N K U A 6 z G o a H J 6 W + N j f N Y D l R k M 6 x X t 3 L h v H R I X O N y Q S r X n H o x O E T R 1 U n m Y b l g A 7 S a c g 4 e S Y S Y 9 r T 9 1 o F I W W w 5 O V y H l Q Y E A G J x z g E U n P w G t I u s z H z + Z i o M X q c O X N W G t c 2 p O 2 l D o n 4 s b d v 3 z U y s u L 3 4 M E D J n l Z V s L m L 5 s 2 b r S D 1 H b s 3 G 6 7 s h 4 / d l T e f f d 4 m h G G + S b U z s V I W k i 1 T y X U 9 e s / 2 n 4 R u W A 5 5 q O c R J q V 6 1 2 p j s 5 / q 4 v d / h N 2 U W D B n r 3 Q g q r 3 R i g f w o i W V J t X M 7 3 4 Z e 1 d P d g j A i P E e + 8 d l 1 h x z M Y U 7 E 4 U B v t Q Y J C g M l A V W 3 e 3 B n d y A 8 + C 1 Q 9 1 k t M u e n v 7 b S y V T T I 8 U i J h e a u s r D L 1 a o 5 r k / 6 s s 2 f O y Y Y N T c m x D x I D Q w i b P x 4 9 e s R I g h H D k w W V L q z W I W H Z C K Y i h x X F 8 4 G x 6 G b t c E 5 + 9 7 2 p j j j 6 z t e Z g R t P X 7 1 U s D G S B i I / X q o p w z B B y v 4 4 Y 4 g + Z 7 j d F E L I X U d Y J k R j 5 S Z B 5 g O V 3 T 0 w Y + M W 1 u b 4 y q d R 0 + P S + D C V 4 1 / X u H 6 t 5 X v H S x q r 2 / L Y q V r 5 N k R M 3 r y f h s / 3 M E H 7 9 E m 3 W d y Q O D w 3 0 u v m T V X N N B / J U 1 t b Y + p Z J l h 7 d e j w W 9 L e / t B I u V A j z g a + 6 9 z Z C 2 b c y L d j y E S t k g q P c 7 Z B o 6 P C X a m 9 v c 0 I i 0 o b x l I v o 5 8 X V J m W y Z N g w 5 f h h K t D S s m C / h k Z n X 9 a Y K W g h P L c K p A Q q 7 P G 5 Q P I b G y 3 H o / Y P A 4 b m + B O A z m s h D P A X n m A S c J n w 0 U y r q 9 D l U J C 5 X t g A M / A P E / Y g 5 0 x 0 C Z V + / B + Y H + I 3 / / u S + F Y l + b m j T Y 3 t Z D 1 j / e y 6 x J H v l y 6 d N W k W e b v X A i 8 v 3 X 3 T l s 9 C 6 F f F n w e Y z I 2 B U X K c 5 D b c / 0 t j O s 8 W K a x H A i X w 7 3 n U S P Q F K Z 0 y 0 7 d 6 + l j N 6 e M 9 r P C o e D G U D N F 1 d b 7 L t S 4 q r W y A V Y x e t C + 3 j 5 T W 8 L g / f 4 A M 5 Z Z o y a W a Y N h 7 M M k Y S 6 e C n w G R g A k U 6 9 + B 5 s z h k m C y f r 2 7 d u 2 N 8 S J E + / L T z / / 1 P a h q K 7 O f V y G Q e T E i f f s 0 G q c d X M F B N i o Y y y W 8 E M q r I D 5 E H I h I H 3 N z 1 G l O 5 / v s T z m 6 u B L g m h S t Y s x k 0 6 z c m R T a s E o P 3 V k W M d 9 G e 1 n p U P B j a H 8 + G k h s I Q b P y 8 s b Z D v x s 3 b c 6 Q B q h f W P D C l H x e N z q j 6 x 0 6 v o / a e X C x 7 r E x l v o b G S q P N 9 G 7 A 3 H 3 g 4 A H r 2 W m E f q y T L z C M s K z 8 x o 3 b R v h 8 w O / A K N L V 5 T b U X A p Q / p T R F u 0 c P L K t I 3 s 1 0 F a g 3 8 8 / Q H z 6 o a s r D i 4 I s g 2 T 0 3 8 a Q 7 0 Q Y c + H T G L 5 a 3 q t L 6 6 N m d p G Q 9 y 4 c e 5 q W S Z 7 / W C / M j 4 r b c 9 j M j T o 1 K r H f R G 5 / K T c 9 j N 4 2 J e 9 o e C a g 0 G A s 3 f 3 7 N l j 1 r w w Y b D 2 j Y 2 P S Y 2 O y 5 Y C G B s O H T o o 3 3 9 / y t T G f M B 7 K Q O v z r 4 s 3 P G k 6 e V y 5 1 l u c 1 x L A a M T p E r W P 2 n H J f P U C L I z 2 0 c h o K D G U J G i m C u 4 U G H O V 2 i x i r V G B i o e 4 w Q N P A w k V r i 3 x 4 t i r O 6 I 9 F W 9 L 1 0 T j T I 6 X W b b B j O B m O k + Q + / M 2 b B Y 2 w D q V a Y l j 8 8 f y J i I D Q P J h t k c 7 4 h M 0 O j 5 X U g U V E m k H 3 6 H L C + h s e C A m 2 9 j g f x 3 7 9 5 3 h x j k + d 4 w k M a A 3 + y R 0 H K y M c x y w v 8 E / S 0 u O S s j 4 2 5 9 F D k u F 4 9 0 Y t d + C i F E / 8 t / / 1 8 F N L F b J F O R W m v Q u T S K n t G o b F s z Z Y 0 J K x v q D 5 u P 4 B g 6 k x g w K 1 4 k G p e v 7 5 X K u O Z P z R a n N R Q P B p L h D f V Z 7 c u G 9 S / a f B I i M M e V b Q 7 q 4 s V L + l 1 F 8 k T H R a x P w p u D f N y i v v v u e / P n G 1 O J E t e x H F s z b 1 A J A 4 G Z 2 0 J C s L M t n Q V m b N Z e M S 2 Q z T x P O b E p y 1 d f f 6 v l N m U e H D w 3 v 5 P y y P y 9 l G 1 m 3 o 2 b t y w P U u O 7 y M R 4 G G z 3 t Z y w q p 9 N O U Q z k c u k b q f 2 X 5 N T m q d p j r 5 h k r e q s l h K c f E o E E T + e P n m i 1 v u M q G 8 o V X V n W k b 7 C c L M 0 S s b C R j R n 9 / 3 R M p L q u W c 4 9 T Z v C p y Q k p D q x 8 L w I D S Q 4 t e z p c J G 0 9 M Z V 2 w 7 J z f U x a 1 y 1 c N E + e P p W o N v L M P d I x Y v D O d Y 2 N 9 s y Q A h V 0 Z H h E R s f G b L I Z d Z S Q j e D 8 d l y l m I R m k t e 8 A / Q D I S / 3 k H 6 8 D + s m x K M D g A j k X e m M y Z b K X l s m g o s R V s j S Q P V F Y t 7 G U t l Q b + M 2 w t W r P 8 r 7 7 x + 3 + 9 l w 4 2 l x 0 q 9 u u e C 8 I Z h 8 n z L i E D M 9 M K O / m x i v 8 8 n J h F 4 n Z E 1 t X M t l a f a E X w p E v i o g Q k W r W 7 W B u E V l u R I K J M Z H t a d f u u X k p c U s k 4 + Y / 9 p C v m u o l K d O n T E z M y o n z r L O 2 i Y 2 5 m L X o U z w u 7 J J m o X A 7 4 a Q b K C P q o k 0 5 r P Z W R V g 5 W x c 1 2 i T x 3 + 4 W y o f b R u 3 q Q L z X 9 R n 6 u s b E D b 1 H 1 T 1 s 3 X 3 L i M i P o B Y J j O X v o T x f K R I L n X k 1 i k t B X z 9 e h c j J D p S d 1 r b g y 3 d g F j a 2 U 5 P T 8 o U u y 5 N T U h j x b h s 3 p l 9 d + C V g B L q V s E Q S i p 2 a c P M n 1 B L j Z r S G V t C w E a M O I Y u B H p 9 5 q e o 9 C P v H D Y 1 j Z P m m V x m I n m p Q O P 6 / e + / k M 8 + + 9 Q I S f A d C M / A m O / g W w d k Z r Z I 7 v V E Z d d a 5 x V O m V G e k B 8 V E K m I q x F 7 E S 6 0 O + 6 E v v 2 b + 8 u t 6 m U S y k s o t x T e S S i 3 L g o J B a G K Z r X c D y 3 u R P 9 X g f y 6 y l c M L c d l I 8 1 C G B g v c s v n Z 3 v M / E 6 g 0 e J F g P e A D 7 j 9 I C k g P / N g e E T g w Y G 0 Y h 5 n K U G 5 6 J D c P h v S h q U x 6 7 f G E w m V P E i m 2 b S 9 z X k d U o 3 n g U w Q E x N 7 N u n p g a F 1 u c m U h P 5 O + 0 e c D O H 8 o I 0 E e V O v Y k H W S 6 C g J n Z 9 Y V m B F Q D G l R z M N d 2 6 e c c s c k w i P 3 r 4 2 C Z h m V S + e u W q e U g w t 4 X R A L D K l w M K l k r 9 9 I B E b x 9 6 S 2 4 + Z g m / y P U n M T N l 4 6 z K d 7 G Q k g l r s O Y F S y w y j Q 4 e f O 6 1 r t i y e U T M h 2 Q b I D Y S p Q J P a X / t W m P Y n 9 G O V j I U l I S y 8 g r g C m 9 l s W t D u U 0 O r 1 u / 1 t Q 3 F i O u b W y w M c j 4 + J g c P X Z U D h 1 6 2 9 y H v L 8 e x G O z y K U E Z f H o c a d c u P V c j r Q 2 2 P i u I j 5 r H i D d w 0 U y N D I u 9 9 v a k v N u C w H y Z S M 7 p f 3 N v Z K k 7 9 x K w e h i d U 8 q S G u w 9 h C K 7 T 7 X v K a A U I Q a U S j / C g n o 7 4 8 e P l R 1 b 9 A G 7 n 5 T F 9 Z f H V M i M Q E N e V h f h b W M R k o F 3 7 5 9 b 8 l P 1 M C 4 k E i M y 8 9 O 7 D H 1 r S T q T n 1 f W z V r + w 5 + c + a W H A 3 W S O W C b M L z 6 7 u c h L H S d R C Q J D M Y a T L y N O g f G 2 + F 2 9 B K / y t Y C b X c Y G F d G C x I P H J w l 6 l v W M 9 o y A D i M K b i Y T P n q Z w h x R l T l g p 8 J k t R N q l 0 D F s H O e 2 i a y A q i f E h J d b M v N u G Z c O U j q P C j 4 j H y L J 5 k S 8 A e y b 9 Y / + 4 C K 4 t L 8 j P v O Y l h Y T C c o 5 d Q T A h H I Y 5 O c 4 D S M V S f O b L w s C / k K U Q u f g J 5 g o I h b k 7 v A 4 K 1 e z C 4 7 i p e 7 3 D s z I w u 0 4 u d u Q u F e l J A W 3 z 6 7 s L H z S 9 b D C i B J 1 R E K x z 4 p + l f Z 7 l J P N 4 T V o b W u F Q U B K q k P D h t v m d V F m U x 8 L A 8 F o h L G z M E 7 G m K N s Y Z b G Y V k K V q s q J h R G P C P b E 6 H x w S 5 4 / u i H d b Z d l 8 M l t q Y i O y o F 1 2 Y 8 2 z Q T P F o / H z I B x u S u e v s P Q C k L p A l 9 S Z E k j z V w y + W v i Q k J B E W o J 2 + F L 4 + 7 z u d 4 B y c p V Y H W j + g F S 5 J q S i W 2 8 F n P o w E L g I D c m i 5 m g f d L 1 1 A w j F X X N U r F m o 1 S t 2 y 5 1 G / b K u r q 4 n D z 5 v Z n 2 M Y s v B A j F i u P v L z 2 w v c o L A k G 5 e n X Z g o 5 R k + l w Q K 0 m 2 H U g 0 Q o I f z J K z A P c b X x d U W k Y I N i U h Y 3 3 n 2 k D Z / M X 7 2 W A 6 w 9 7 V v i J X E 4 J X I p 6 x i O C x Y v s K 8 E m L h C m u K R S y i q q 7 e S M 8 o p K + X B 3 T L a 3 b J b j x 4 / r / X 4 5 f + 6 C u T o t 1 N B 6 p t f K c D y / Q w 5 e H Z Q Y d E z 6 v P b M R q Q Q s S x w 7 U M o j 9 c q u c J t a K X / / U n l W w B + / w R 2 m 8 U b A r P 0 l i 2 b T G o 0 N j Y k C Y X z a 1 1 o B T D T P E s h b Z n E x X K H U Y L z f 9 n E p S w e k Z Y 1 U 3 J k 0 4 Q c b J q Q s k C Q 4 v P H D r d 7 9 u 6 W B + 0 P T W L S C W T i Y k d M 2 n u L p b y y J s h Z W S g 3 X A i k P X H y O k m e 7 E H Z F 8 S F g 4 I y S l i k L d G H l Q a H K d P 4 M A i g 1 r G g E X c d D l d r a U m d + M 6 z h i d L 2 S 5 6 K Y A 5 n k l j N p b Z u W u 7 X L x 0 2 Z 5 j u x K q r m z G Q j z D O o l H B D s Z 4 b l x 7 t x 5 8 2 4 P o 2 d k Z e e Z M p G U P K b G O Y K k X V s c k C g p v V x g 6 o I 4 s x 2 t Z P i T h H o B G E t d v f f c J n N p z J n A R 4 6 T 0 r 1 Z H V C 2 S w G I 3 D t V p 6 p k j Y 6 f u m 2 f C j d 2 c 5 j H 4 c H M 6 x h O 8 C d E T f T P / c d X e L b T Y u C J o n + S a X / t 8 1 z s S T W X X A t Z Y 1 c C S q g Q v V Y 4 N F X P X a t T C H g 8 t k Y O v H P C n o 1 9 H 1 C l 2 G u C x n r q h 9 N y 4 O D + N E I t F f i + 0 s p 6 2 9 u P k w 4 X c m b N B u b Q M O 3 j E T 8 y O v 5 K 9 i F f P F K S N U k S I 4 q S J i S V Z i B R M F Z y e e 6 + 5 W t w z S W 9 H a 1 k M I I X S q g s n r u 6 t R C A A e B 0 W 0 R + + P 6 0 X L 9 + Q 6 5 e v W 5 O s J c v X T E P c 6 T B q w L r r S K l 9 b J 1 a / 5 H c C L h W L D I x q D f X s t v W f 2 r h n K D v 4 E E 8 k F J 4 v 8 F h N E / Q T q I T T K l 0 v X 1 l V n b 0 o q F b 6 / f T X U V K w x O F h y Y 3 G S u + p h / f U F 7 h N P L D d S m O u m U n e u L 5 3 g l 8 F y v S r K e u z M o A 4 P D 8 t m R / E + Z D + O L 2 6 V W 4 S t e 2 d S p S 1 i 5 s T w D c l D f f h W u j 2 0 d V H g 9 l A Y W G L K E w 6 2 H S s i B / Z t l / f r 8 t o R 7 l S g o Q s W i R d I 7 A a H c 4 r J C I h Q Y 6 u 2 U T c V t m t K m q c / C i Y b u O Z 2 q y u E B S 6 3 6 9 Q 5 N y j 9 / f 1 / + 4 m e L 3 8 z y w q O 4 j L E d V w F 4 R D h p Y y m T M E Y g V D g j k l s H l 1 o H R e w I Z S t 1 W R f F A s M Q o T 7 6 y X 4 p K V 2 + R Z A v Q k G N o d g W i p j G 6 X v 8 V 9 X z L w a V d U 3 S t P 2 w v P 3 2 Q V t K s X / / X i X R A d t q m V 1 i M z e c h G z s D + H 2 M V 8 c K k s i k h j p k e G x / L Y X C 4 M D y g r C v c g j 6 C j t H + w y k o X U O n 8 / L U 9 D Y I g g z 4 2 h Z q X Y O r B U G 1 r p U F B j K A K F 6 5 F J p p U m F 9 9 / r 7 f U x i Y E p J E P m L b Z T I V K 9 r h 8 + Y p c u X J F v v 7 q G + n s 7 D T 3 o f D 9 X B C P F 8 u J d w / I / / 3 d J S X o 4 q w K F f E Z a a 5 5 + e 3 F l g T w J y C S M z R g Y C A d X P s 4 R K C k Y c J i J 8 1 8 X K x a T b j 9 r H Q o O L N 5 P M r M d + G C t U j Z e n u W d + A p g R W Q 0 w E 5 0 4 l F i A c O H J A T P z m h 9 y v s Z J B M h 9 p c s L O 5 S h o a G 6 W 7 d 9 A 2 + W z r y X / T l P 7 R A q t q S J Q W I J G P Q 8 E I 5 i S S U w 3 J c 6 E Q 5 3 w K i 9 4 a Z m f G 6 c Q K S t X L B D s L Z Q O H R f t 5 I u a C D q l a y J b P Z a W l t n c g 2 5 q h B u Y K y I d U Y x e l D b U i / / z N d Y n O T t j C w u / u l 2 g j C 1 6 Y A x I r K K D S i e O C E c M I E w Q I E w S f 5 8 d W b h s x J 5 X C + T W 1 5 X P a z 0 q H g i N 5 b Z n W v B Z q I W N j b f b W i R r I 3 n r 4 9 T F n F N 6 3 g Q 6 i W k l F Y 8 g V N x 8 N y b 2 O A f 3 c m L R s a p S f v 7 / N 5 r 3 q I l 1 y f N N w X p O a 8 R V z k E D H c 8 G R y Z E n n W A Q J U g H s a m B w e t c 2 l 0 n C a f x 2 o b C c J 8 K o 6 C M E o T E 5 I A V G A L K S 6 m w t C o E y R X e B C V X 0 C B G R 3 I / J Y N N Y C 5 d / l F 2 b 9 9 g 4 z P c k D i T i j 3 0 M H S w W S a 7 F + E Q m 4 v U O 9 C c v 6 q 5 F N C f n R o z G S E 0 N t I 4 Y h h B L D 9 F l L B a 5 y U U c T h N 3 L K d 3 Y 5 c u y m U U H B G C Y L 2 S V q w m u C 6 A A i U i c t d + Z v G + R 2 7 W n e a k 2 0 u Y D y 2 s y k u R b P p R M A A s m F D s 3 z w w X u 2 l 3 n H 4 8 f y + 6 s v J m p 1 i e s E a N g r A U 8 q Z Y K R x h P M E c f d S 1 5 n v k Z j p + Z 5 s i m h N L / Q D B K E w n s i D R E K X w u t E M k E h s a L 5 M E 8 h w w s B B x X B 3 R M 5 C e u 7 V y r e c B v p / H M V w a s C t 6 9 e 5 c k J i a k q K R W x 1 p D w Z 3 s w E l 2 z e g 5 G R 5 w e 5 c v K + A w 5 E g S w g V L K z G c d A r m o 7 g O 7 j m p p L G W l Z d M P h S z W X 3 Q X g o p F K K h R G p K + 6 0 A K f R C R d 9 o / o S i c b D f O U e B c s r G P / 7 j b 6 S t v d 1 O M A z P Y f k e m W U j j M v m A 8 s 7 O C N q U 3 1 E Y s F 5 V 7 4 x 8 h l 8 J g Y N 1 n F d u H B R t m 7 d J J U 1 S 7 s A c g 5 M q o S D I 0 0 4 7 U l j 1 8 T + m U M h T K a 0 d H B 9 6 M j u 4 A s L C 5 G T N 9 p W R g d 4 A Z 4 O 6 I C + K G r W M q 2 L o E J S j x p O r w S q S m b l + J a F d 5 X N B i S T 3 2 z l 6 6 + / t V W + W P P Y 9 5 z t l J E k I 8 P D 0 q x E u X n j h m 1 T B g k 5 2 y o T O M 1 y p M + F h 7 N y 8 / S v Z U t T v R Z Z k U l A y o c d m l i / h T R D O j K N l e l x z v I P f 2 T q f O C r c 7 U o W r 0 E d a M 1 Z t d G E k i k D 2 D k s L T r M K e t 4 3 S e M e Y V k Y y d h 4 T 3 j j B P i c k J L S u 3 p / k v f v m h d j Y r Z m m Z F 4 V L q P 5 q m Y 0 o o a L 0 0 G 6 L r j C J w u m V w D u b J q S W g 5 R f A l 9 9 9 b W d E M j C R T z Y 2 a O C h s S K W / w a 2 V X p x g 1 3 M s b 7 7 7 v X e f D 7 2 W O C s d b / + / a + / O K j v V J b 5 Q 4 f w H W L 0 x v D u y R 5 4 N O X L 4 5 u n p C z w a F n L 0 K y n o h N d Y d E A a E s 7 Y g 0 R w I l y e S 2 X i a d 2 s 9 8 w g I u R + y F E d V x 5 S 9 / 9 U n w j Y W F I l T 0 Q g w l x d r L U h E a C g 2 H N i y O T L g g c Z A b 5 0 B x j l N / 3 4 D + V v 2 x C q x 4 7 D f O A W + 7 d r V a + s c f b 5 q b E 5 u q Z A J 1 r q 9 3 w F Y N 1 9 d W y v D 4 r B G I z + P s 4 W x k e p E k m g / l s R l b I Z w 7 A j I F 5 E o F 6 t P H Q Q j S z v p H D N m C P I s 9 A Y N r J d r G z e v S 2 k o h h Y I c Q 4 G 6 q l E r T N + j g f A A P Z x e b o T P k s o H N K q e n j 4 7 W p T N V j i T N 9 s Y C e n C k p C j R 4 / Y H h Z T k y k 1 0 Y N l 9 x s 3 N d s S e Z b f P + 9 5 b r 3 6 Q s h c 3 f s i V J X O 2 A k k M d W s 7 D j O B c H 9 Q D J p s B g C Q J g 0 A g W S K R n c N U R x d e 3 v u 2 u T V N x T S W V h Z k r e P r T H f W U B Q m u J h l m o I V X o h Y R 8 J l T D c J 3 A r E k j D o k j z i Z J P F D n P v 7 4 J / L + B + + Z u R z Q W L E O M k 7 i r C e k 3 q 4 N F d I x X C X 3 7 + M J v 3 S o L 9 N x W O X C n U d K + q T S X C Q n Z i E L d Z h M Z x L N v c 4 k E 8 G / P o h d S J E s o o R 0 Z R Z u J 4 U T C l Z C g b q q C S 1 M e i X X c 1 F R Y a y k l F o M a A h Y 7 v I B r k y o c B z U 1 t n Z Z Y Y M V E Y O J 2 B D l u 9 P / i A 3 r p 6 X z / Y z v o q Y q 9 J S A C m 8 o y E 1 B 1 Z c l F 7 2 K Q T E C Z M j I I K R I C C K X d s 9 J U f a a z x Z 9 N o b L X y w c Z U L X k L t 3 r M t + N 7 C R E E T q r w k U A E C s a / V F d x Z O d i h y Y s E H Q D B e v E c w W u x A p 4 + d c a k 2 o k T H 8 j + / f t M J c S 1 6 S O V Y P 4 0 f K R Y e M + J T I x M 5 N Y B H d 4 4 I U c 0 5 N N f O e k U E M M I 5 F R 1 H z x p 7 H 4 y 7 c k U 1 H E Q u 5 A y U n g y G a H 2 b g + + s T B R s E Y J H 4 q 0 Z 7 T K C S o r E 8 s t p T a 9 x D I I R 6 j c + z C k G T s X M W f V P z g i t z v G 5 N S d c f m h L W 7 n V w F U P s 7 V x Q L Y 3 9 + 3 Y H m c e z S / p Y 6 O A o n 0 0 1 3 j U p 9 l j J h 9 g x f t G O g b L E C o I E C S J M H c t S O Z i 8 O k s r w g 3 + e l E S 2 U 5 v j X Y v 3 j 2 0 Z B h h 9 u P V h 8 l 7 t M a O u I S i R a b C b 0 o i J i r 0 M 7 5 N P j v y x K Z E Q O N Y 9 J Y j x h B 1 u j j u W D 9 r Z 2 c 5 J l / m g h Q J S H j x 5 L X W 2 N v R a r H t s y 9 / f 2 S U d n p + 3 B h w M u E q l N x 0 6 s H s a z H e f c b K T 6 o V 2 f f B 4 J h c H h / Z b 5 V V G 8 6 7 u H o 3 P K 2 U s l / W O N 3 p H J E S C T O K b m I W 3 0 P q 8 x 6 c N r g 9 j P O Z k R A n O 5 X k 9 N J m z + i X h a w 5 / 9 + 8 + z W j w L C a u E U K o m B X N S E I r G A 6 F o H s v + 8 I n n 8 t b 6 M f M A b 7 t / 3 7 q l e J w D q O N m n U M C 0 a A h G k T A C h d u 4 D S 6 e / f u m b m b V b 7 2 O / R 2 2 D g x O D Q i 3 5 y + L h + 8 s 1 s J N f d Y U Q w S j 5 V s t X W 1 t r 8 F D f b K 5 a u y f c e 2 t J M T 2 b e 8 e 6 g o u W F n N h R F l E x b J 6 R 0 A S u e n 7 t y B A q 9 D i I h W Y x I G S Q i 3 5 O L a w s p A v m 0 J 5 Y n F G q d O 0 f X E c p N 5 u p Y e n p C / v w v f x F 8 c e F i V R B q Y F j k W Z 9 W f j S m I a o N N y Y R b Y C u o e Y / L n l Z o B Z 5 W I P J + G 6 u G f d w 0 u F A v 5 s r o v G T z 7 O 2 t z 2 Q k d E R I 1 x M O w c M D q y Z 2 t q y x S Z l L 1 + 7 L R + + f 8 T G T P P h 2 b P n 9 h 3 N z U 1 2 7 T 8 b q J Y l X 6 m K R v w i 8 J b P d s 6 / v J 5 T S b 6 9 7 y a U + Q 5 T z Y L f a 9 f 2 + w M i B d c Q J F 1 C Q Z o w o T T N m A g i c a 1 p M z 4 Y q T y h V D I F B 1 N D r M N H 9 k j r 7 s I 2 S A B t l f q 3 w E N N l c Z W Q b 5 C g g E v 9 R p U 7 n L i c m i B I Z I F t S s c m F u C R G z K / + 5 7 x 2 0 n 1 z o l V M f j D i N C w 9 p 6 c w s C 6 9 Y 3 y p E j h + z 4 U c Y b d B S f f v z e g m Q C N L y w + p M k k 2 p g H O m Z C 5 l A b F 7 r n U O 6 h 4 S + 1 s q c Y k + R y R E t I J N d Q y R P L h f s t a G 0 z 0 + R L U g H 9 Z u K m e C f l l a s e x n t o h B D 5 N T t w p d Q Q M t X 7 j 6 a 0 Q a s q p + q W 8 Q c i k Y D J A 2 o 1 O V C U / W 0 7 F u f + x o j 1 L S H D x / Z 2 M e D 5 / V E w P X o 1 s 3 b t s / f i 8 D 7 T v 1 w R o 4 e O 5 I 2 M c w h b J w b l S 8 + U 4 n r n i I d 0 0 q K P y o 5 f a k 6 o m g w A k E A F / t 8 d w 0 R w q T x 1 4 4 g S C T u m S m c a y 0 X F + O v h 5 R i / E T a 7 2 w 0 I T / 7 + X v a C e W 3 y e d K Q R X 3 E L 0 K O E R x 1 6 d S q A g q Q W O r F C + x l p F M o G s w K l N 5 n K 0 E c V g 0 G I Y n E 2 C S t 6 6 + V u 7 e u W u N b i H w v t K y E t s G 2 o M T P x Z D J p D t V 1 C e p x / E Q x L H E y Q V P E n S r z X t p Q v 1 k p b P 6 z T N / b S Q U v k s H R g l U P u Y h 2 x Y i 4 e 8 a w e F H n K 3 4 R Y A G u q i y Y p K D 0 G l a 1 h O f H U 3 j 1 M D l Q R 9 v Q t P u n I I A Y 2 H k + X t 2 N F 5 Y L 1 8 q A P p H 4 t I W 2 9 + 1 k a P r W v m H m z A Z 0 9 N z 8 q w 8 t V J o 8 D 4 E C p n 0 h G Z k d K o S x t h Q q / x 5 n L L T w Z H s D n 1 Z 6 Q i H x K p t L I 8 R 6 5 D h / Y F T 7 U 6 s C r G U D 6 s q Y + a 6 0 m y N 7 N e z B U 8 l Y L e r r W p L 1 4 + 3 O z O z Y z r r H g v f j a s d o y p O j q 6 g p y 5 w B s d J 1 q k G q g p W 9 x v x r K 3 I 4 N Q n k A n 2 + L 6 t C 5 t J A l C m C B T S o K R h E s n p V A Q p 6 S X D 1 p H G q c I E 6 S p y y A 4 S e V U P g K E 3 f f W r q x t o V D D q p J Q Y P v W M q 2 s o H K C i r F A J V r v S e N a P l I 9 7 o / K U G L h Y m R s w E n u 0 W I k 7 I u l K A a N 0 t K 4 L Q z M l F R Y 9 j g r q r Y 2 t U E J d R l f h A f H i Y y 5 J 0 8 m 5 Y l M K M + s L D V 4 y Z O U Q E F Z J 8 u c e 0 E + c b a Q e o 1 2 f F Z f q d i C k c n F F r S O f / V n P w u e b P U g c v r O o + V r f U u E e + 3 D M q p t w c z o G C m S k 7 7 O Q E F s H g m q Z o X H K a 8 K f A M D + / n A 3 g + s y u V 4 G e / k m g s 4 3 e P 0 6 b M 2 u V t b V 2 / x b R 1 j I c E g X R j 9 Y 0 U L e k J k o r J k V t 4 N F k h C H D w b I A / p 7 9 t K Z H Q i k E 5 G G B f 7 J R a u 4 3 L 5 S b I F + Y 4 g Q R 4 E I c 8 I 4 m I j j b 4 G C c R 9 J m 7 J d x O 4 b s 0 T c X 1 d p f z y V 5 / b 8 6 0 m r D o J B b Z v r d Q K C / V q v p d L B q 0 8 X + k 0 l F c M v m F q A c G D J Q 4 r X q 5 k 4 p k 5 h X B g Y F A + / / w z O X r s q E 3 a V l Z X 2 Q R y J p l A v u u z R o P l T Y 4 0 j i i U G 2 O n k Q l P D o j h S J O U T k G 5 J s s 4 e J / l 2 + t 9 n q u L T F X Q 4 o w 6 S 6 l 7 L s y o 2 v e L f / N T 9 4 C r D K u S U G B T U 6 l V A o X v d W 5 n J f I V 5 C r Q N Y J X T 6 r h B d Q + R 6 i R n J 6 D i d 1 v v z 0 p V T V V s n X r F p v X Q u I W a 1 y u R G I 7 Z j q R T F z q z N P C p 4 / i G r g n h C P W y b Z Y Q A j K z j V 4 U 9 M s L y C B G R A 0 U M a e H J S 7 x i m 1 z e W H r 9 O I w / g 3 W W + Y y X 1 6 Q j 7 8 6 O i y a B a v A q v K K B E O d X U l E i 3 S S r J K C F U U B A v S V p H B e I u g L U b f / G q w k L r F f h A 8 z 4 v A + O j J k y 7 Z v r 1 F V Z 7 U J p l h c E 4 U q m A m e k d y 7 x u R J l N K C M g Z J l V X v 8 i 4 S q c U U c g P 4 o A g c + J w C P K S W g O x 1 U W I T E Y k V z 9 u 3 s k H R 6 a y k p j s 2 N W S t c 5 X Q 4 i c u f v 4 1 X f f r x A X r j z T F u v H U H 6 y l 1 7 d 9 e z E 5 q Z E G j + 7 Y C d C 1 w H a n y X D x z v H p X i e j z x 3 7 o L 5 9 X F i B 6 C R 4 v A a i 8 V N j U M 6 f K e S i V M 9 w v 5 4 m c B I g R d 6 Q 0 O D q l w i t 7 p j 0 j G Q v m R j f k m I F C J y E i k W n Z G a E r b k m p X H f U p I z T N 1 T g P p 1 M R t E E M s i 0 P X G u w 9 R i q X B 4 G 8 d E s S L C B V O r H c B K 7 F 5 q 8 3 K X / z d 3 / u H n W V Y t U T a m R 0 U m 7 c 7 n P e 6 E l i K X k y j R Q E I 5 Q j l u N S i l h L o W K E B / q Z e P D g o R E H l y I I w 2 E C Y H x 8 Q p 5 1 d 6 u 6 N C U t W 1 u C S c z s G B w c s v N 8 e f x H M 3 t l c p 5 h k y O U h l D N K g V c v p E j H C B E + F 7 q G o K Q F x 4 / O Q L p f Y 1 d P q T h 2 h E q K Z k s j X a g s R G J f C e V X O x U P A g 1 o 2 Q i / t W / / Z k 0 N B b O 4 W m L Q e 5 6 Q o G i o j w m 1 Z X F V k n J Y J V K m o o N Q l D J q X G B a y C p h h R q f Y v E c C K i g / r g I g N l Z c 7 r / M m T p 7 Z R C z 5 9 L L / Y t G m D H D 5 y S I 4 e P b o g m W i Q V y 5 f k Q 0 b m 6 2 T q I i 9 e N M U / V X 2 L 0 k I G n d A C i u L 4 P d b n H H P l 1 G 4 r F z 5 E X w Z p p f p n G A k S p d Q 1 I u P G f / O Q C y N N 2 5 s W v V k A p E z 9 1 a 3 h P I 4 f 7 F L e / l I y o R u g / l U 8 D 5 / N G o v r U x y I Z n I Q 3 p Z z K c t X l r x z m w m d I w S g 4 M D S a f Y b J u z L A Q a L u d N 8 R v W r l 0 j 5 5 6 s k f K K a q W L R 5 C i f + C f 7 y j I U j J Y f t B x u G u f T u W l x U l 1 D y I F a X 2 G T H J a b C F F Q A h D 2 o j D N V I p i J N m 8 p C J P B 6 L y l / 9 7 X 9 w z 7 / K o Y T q C G p i d Y N G c O Z 8 h x K C x Y h K I l P 5 I F N A L g i k s S O U i / 2 Y y p N J / 7 j 7 p F E D + W B L 5 4 f i o h l Z P 3 X F D r Z m u T r E Z Y N / 9 t H b u X N H 8 K r c w W / L h K 1 R o u E b U 4 J M h e X w + t A 9 R w x u u j x H j i C t s b 1 L C e A J 5 e a k I I e 7 9 v d M G s 1 C H N I a W x 7 S K E U o k 0 a o e h g 8 P K E 0 t h C o e U a s g F A 6 c J K / + f u / C M p 8 9 S N y 9 j U h F K A h n D 7 7 S H 9 V Q C i T U j 4 O J F S a d I J Q j k w p C R U i F p R y r L L P 5 5 Z P g 9 R l K s 8 D d e a z X R P S 2 9 c n o 8 O j M j Y 2 K i 3 b W n Q c l Z v / H + 5 F b H K J R w Q k 9 A 2 O R u y W Z 9 D o j Q p k W r 7 d T 1 4 T k e f u W T q I X f A E 8 v k B a Y x A / j q V d m Q K Y i O Q v w 4 k E 0 T i 2 q t 2 E C 1 I O w k F i Q J C a d l A K N X 3 5 L / + t / + k 0 r r w d o B d L F 4 r Q o H u Z 8 N y 5 3 6 P E c m s f U o s 5 n L C l r + 5 p E o n l C O V X u v n u b R r z G G C u R z F 3 E Q S j Z X T c n A R x 8 i w x H 1 4 a F h 2 7 d p p J n K s e q z u 5 a C 1 r + + V a E O G B L w y I A Q p S J E k k 7 t v O Z Z 2 c S p k q n y Q I 5 Q 2 s m S Q C 9 L 4 2 A I S y h G I P O a g L I Z M J q U C Y g W E 8 h L K J J O N n S b k 0 8 9 P y I 6 d q e U s r w N e O 0 K B 3 t 4 R + f F W t 3 I C 6 e Q l l A v J s Z T F A a E g k a U h U 4 h Y k M S n N R i S + c F l K h F C 6 u K D l o S U L b C 8 3 I M G 7 M G + e 9 e u / W j L 6 D m 6 B u M F Q D J Z o 3 d s U X g S p N J c + P v u n r 8 O 0 h Y c Y V y e S 1 v w 0 s i I 4 + 8 5 A l k 6 I J O L 5 6 p 6 G C f M v 9 K P m S C R J 1 S g 7 p l V T 8 P P / 9 W n s q V l I w / + W i F y 9 v 7 r R y j w 7 N m Q 3 L y d I l W 2 u S k f Q x Y b T 0 E W v T b S + M A / j X 0 e Z L E I 0 t h / u 3 D 3 X c L + + g h 8 v D 0 h 0 Q V W x t o d G n g A G j c N l M A 8 F a 8 4 8 y A u Q w k + l I Z u r 7 L X W Y p Y g / 8 c I w d X P q 0 h n A 8 B f H 6 K U E G c v O e J R B 5 k Q W K h x p E X I h R E 0 u s k o Q I C G a F C k s k m 3 F X l Q x X + + L P 3 p H V P / m P J 1 Q A l V K e r l d c Q 5 8 + 3 y c j Y l C M V Z D J i O S I 5 1 S + I I V N A r E z V z 1 / r H 8 e R I N 8 l i X 3 a / l r a 4 F 8 f 4 N M F 9 m 3 Q N s t f S 4 P w 9 b h q j C f b G H f p t f 3 n j / 0 N 4 o z 8 I F i O p U l 6 k o R D u t q H V O I 6 T R p Z 7 F 7 r p J I j k k u n J J Q F J V S Y R G 7 8 h F S C U G 7 y F j K x h + C / / n e r z 4 s 8 V 0 T O v c a E A q d P 3 5 H R x E y K V E a s l I Q i G H H m E M u H M K G 4 1 g 8 N 0 i 5 2 1 x a F 0 g 4 u v b 5 q W v Y u s F x e 2 z F / L Q 3 8 9 e 3 u Y v O C 0 C Z t t 1 0 2 f 2 n k 7 j W Q w V L E G u y f T 4 e C f 2 0 y K B l c O i O G J F m I R N o R x 6 W d R C I P a Z Q a O 5 l E s n Q g m Q J C 8 b r P P v 9 Q d r U W / k Y r L 4 P X n l C g s 6 t P 1 b 8 n S p a A U E m D B W l H p P k l l Y v 1 T 3 A d k M d i r u 0 q + O / u B Z n + y r C 9 Y U o 2 1 6 X P + i J 9 x q c i U l o 8 K y V 2 T h N e 4 B H p H S u S d l u B C z G M C h Y H K Y 1 o 7 J Y K 4 u D a / v u 0 i 5 N p y w 9 I Q z C S B O k w g Y w 4 w T 0 I Y / d c S E q j Z F p j y B N I J h 8 7 a e T n n F j G P i 2 f f H Z C 1 b z C 3 v V 1 K R A 5 1 / b 6 E w r 0 9 A z K p c v e p I 6 E 8 u Q K S K U x J E m X W J 5 E I V L x z 9 L 8 d 3 n A 8 l y C 3 A A + z 0 W 4 E W K g S N t w M l n 6 q W r Q t s x f S 3 P h U j R 4 F 7 v / / E n l G Q G S e S 5 Y 2 t 8 L 5 y U J F K Q 1 9 l I o k 1 B J I p F v z r R u r O R U v E A y 2 T W S C U I 5 4 4 N J K p V M / N J f / O p z 2 b j J b X f 2 u k M J 1 W V V 8 i a g + 2 m f X L 7 6 K C A T J A o s g B D G x 4 G k 4 j 7 k 8 M Y K I 4 q l 9 Y O M N F y 7 f J A k l O W 7 O A y X F c 6 j c d v / D I T z f d p d a S t 3 K Y u D e 5 q 2 V x D b f 5 9 2 s Q 9 2 x x P F g k 9 D m s B E b m l P q C A O X x u J g h C k w 6 p e S s 2 D U J N a d h H 5 F / / y E 2 n Z v p m n f i P w R h E K M P v / x R e X 9 J c r a c x I w d j K j a e M T K S T x A p I R D o g U I p c Q T p M I P t v F / Y a i 0 J / f Z S G Z O m 7 R O r S X 2 s c Z C a J Y d e O G F y 4 S + J Q X i i k r i F G R t r I k s 0 Y k U E k H 4 c J 5 Y m k 4 y N T + T R t a p 4 G T P 5 / + / d / q W W 8 6 t 1 F 8 0 L k / B t G K I 8 v v r h o E 6 W Z h E o S K y A S v a x X + b i G F X O I x Q d y b Z F n D f e C Z C a T u J y 3 1 G n s Q Z I X 2 f 8 g A w I k 4 + C e v Z j 3 u O D v p V 0 n g y O P h Y B I 6 S Q K J J W R J p U P c R z B I J A n l F P 1 P J H M o q c x + 0 R U V l b I X / / t f 7 R H f t M Q O d / + Z h I K n D l 9 U 5 7 3 j m j D h z x + P J W S V O S b a h g i F P R J I 5 O x x u d Z y n 0 4 9 1 z K 0 j l D G 7 l F / q / 9 d 7 G l k r E l X A w x f B 7 p U L D X M l 6 y O E U i J L V m O A K R Z 4 Q h 7 Y i T v L b Y k 8 h L J M 0 z E r n g V b 2 I f s e 2 b V v k 5 7 / 8 1 J 7 t z Y P I / w e h 6 + a x I D E m 2 w A A A A B J R U 5 E r k J g g g = = < / I m a g e > < / T o u r > < / T o u r s > < / V i s u a l i z a t i o n > 
</file>

<file path=customXml/item2.xml>��< ? x m l   v e r s i o n = " 1 . 0 "   e n c o d i n g = " u t f - 1 6 " ? > < T o u r   x m l n s : x s i = " h t t p : / / w w w . w 3 . o r g / 2 0 0 1 / X M L S c h e m a - i n s t a n c e "   x m l n s : x s d = " h t t p : / / w w w . w 3 . o r g / 2 0 0 1 / X M L S c h e m a "   N a m e = " T o u r   1 "   D e s c r i p t i o n = " S o m e   d e s c r i p t i o n   f o r   t h e   t o u r   g o e s   h e r e "   x m l n s = " h t t p : / / m i c r o s o f t . d a t a . v i s u a l i z a t i o n . e n g i n e . t o u r s / 1 . 0 " > < S c e n e s > < S c e n e   C u s t o m M a p G u i d = " 0 0 0 0 0 0 0 0 - 0 0 0 0 - 0 0 0 0 - 0 0 0 0 - 0 0 0 0 0 0 0 0 0 0 0 0 "   C u s t o m M a p I d = " 0 0 0 0 0 0 0 0 - 0 0 0 0 - 0 0 0 0 - 0 0 0 0 - 0 0 0 0 0 0 0 0 0 0 0 0 "   S c e n e I d = " c c d a 5 3 b 9 - e 0 f 8 - 4 1 f 3 - 9 7 3 9 - 1 b e d 8 a 0 9 0 c 3 3 " > < T r a n s i t i o n > M o v e T o < / T r a n s i t i o n > < E f f e c t > S t a t i o n < / E f f e c t > < T h e m e > B i n g R o a d < / T h e m e > < T h e m e W i t h L a b e l > f a l s e < / T h e m e W i t h L a b e l > < F l a t M o d e E n a b l e d > f a l s e < / F l a t M o d e E n a b l e d > < D u r a t i o n > 1 0 0 0 0 0 0 0 0 < / D u r a t i o n > < T r a n s i t i o n D u r a t i o n > 3 0 0 0 0 0 0 0 < / T r a n s i t i o n D u r a t i o n > < S p e e d > 0 . 5 < / S p e e d > < F r a m e > < C a m e r a > < L a t i t u d e > 0 < / L a t i t u d e > < L o n g i t u d e > 2 9 . 9 9 9 9 9 9 9 9 9 9 9 9 9 9 6 < / L o n g i t u d e > < R o t a t i o n > 0 < / R o t a t i o n > < P i v o t A n g l e > - 0 . 0 0 8 3 6 4 3 3 9 3 0 6 3 4 5 8 < / P i v o t A n g l e > < D i s t a n c e > 1 . 8 < / D i s t a n c e > < / C a m e r a > < I m a g e > i V B O R w 0 K G g o A A A A N S U h E U g A A A N Q A A A B 1 C A Y A A A A 2 n s 9 T A A A A A X N S R 0 I A r s 4 c 6 Q A A A A R n Q U 1 B A A C x j w v 8 Y Q U A A A A J c E h Z c w A A B C M A A A Q j A S a y m p I A A D + 2 S U R B V H h e 7 Z 0 H d 1 z J l d 9 v o 9 G N H A m C B B j B B O Y Z k k N y A k e T N J b s I 9 n y O p z 1 7 v G u v X u 8 a x / 7 Q + x n 8 R e w z / G u t J J m p E m c Y c 4 c Z g I M A E i Q y L E R f X + 3 X n W / b j T A b h A E G q T + Z K H q 1 e v w u q r + d W / d u l U V + a e T 5 2 b l T 5 D i 0 h q J V u y Q i Y l p m Z 6 e l p m Z G Z m d n U 2 G T 3 c k N J 6 S q a k p O d U W k w k p D d 7 p c G z L h J x u j w V X I u u q Z 2 R j 7 b T U l c 3 Y 9 Z R G d 5 / H 5 H F / V P a u n 5 T y m V 7 9 n i l Z s 2 a N n H s U l 5 b 6 K b n Y E b f X b q i Z 0 u t p i R S J R P Q 6 H n 2 5 K h o d H Z X B w U F N R a S 3 t 9 e + s 7 + / X y Y q d 8 n T k V K J R C L 2 L C 3 F N 6 W 2 p k a q q 6 u k p K T E y i A a j W q Z T N j v r q i o k K K i I n s 9 M f d i 8 b h c v P N I u p 7 3 u S 9 7 w / E n Q i m q m o 5 o o 5 u 1 R g O Z l D k S L 5 6 V v e s m l B C O Y J C K R n R Z G / 3 z E W 3 p A S i 8 o 5 s m p X 9 c 5 M 6 z F K H C + G h 7 Q r 6 + V x J c K b k m x u U j J W h Z q c v r H y s y U n m s q Z y W Q 8 2 T w V V 2 j E 5 G p D y W e 9 V B q i u X r 0 p 5 e Z n s P 7 D f f o v H H + 6 U y k z w U Z + 3 J q w c e G 3 / 7 F r 5 6 F C T P O t + J k 3 N T X Z / Y i K h R C q W W C x m x I J U Q 5 N x q a u M y W 9 P X b T X v M l Q Q p 1 / o w l V s u a w S S U a U V F k V k 6 0 j E l U Y w g E f P z d / R I Z n 0 J e O P j 8 a N G s f N A y I d + E C B M G 7 2 i s m p a n Q 1 G X E Y B 8 p F r v a J F 9 b 0 I / u 7 2 3 2 N 1 U 7 F k 3 q Z J K y b 0 E g L B l S r 5 b P 1 6 R L V s 2 y / X r P 0 p z c 7 O S K i L x m o 1 y 7 W l 5 8 E q R 8 v i s v L 8 1 Y W Q J Y 3 h 4 2 C Q V 0 g 3 0 9 P R I Q 0 N D U m I V F x d L c S w u v z l 1 1 e 6 / q Y j 8 0 / d v J q F K K t f L d L R Z J i c n T b V B C m 2 W q 1 J Z W S l N T e v t N Z C G h v 6 t k i m q 7 a s s N i N D i f S G l o n K + I z s a 5 o y N e 1 R X 7 G 0 9 6 U T K Y w P W s a l V D n 0 p U o I o O 0 7 K S n A 5 r o p 2 b 5 m S k k r M j k d k a H x i N R V z B g Z P S Y 0 H 2 6 P D T u V K 6 a N O h Y r t k Y + P D y i v 2 1 a E g l U t m n 9 b R A n I m V V 9 U Y w g O Q 6 + a g u j U C k P t u l I p d 0 B r E g F d I J I g 0 M D k u F S j z U x d 7 e P l m / f p 2 U l l X I r c f d 8 q i 7 J 3 j H m 4 X I r 9 9 A Q l U 0 v i 1 j 2 j g 9 m S D O C W 3 c 4 y P 9 O n 6 o T k o f 8 M V t 1 9 j D e W G U a s N s r J y R h x n E q S 6 d l U H 9 j j C K V J r N z K T n L Y S 4 f q Q K z z l A i k z r m A y y g 8 R Q t 2 w r 7 5 Q 9 e 3 b b N c 9 K o N F f u n R Z t m 7 d I r W 1 t Z Y 3 M D C g J C m S K v 2 d E N h j U K X Y m Z D a u a 4 i I Y 3 R J / L s e Y + U l 5 X K 9 h 3 b g z v u 8 7 t V D Y R A F E t b 2 3 3 p 6 + u X 3 a 2 7 l V A q y c c T U r e 2 U f 5 w 7 n r w j j c H b x y h S h s O a 4 W n D A + E n 2 w b l 9 7 n T 2 T d O h q I K w 6 M C F / d T S d T T e m M F K u 0 2 N Y w J e X R h K k 9 6 9 e v l 9 s 6 d s o k V L 7 Y V D u t n z 0 r Y 0 q S J 4 M L f 9 a H O i Z D Y n 5 1 1 6 m Z s 7 M z 8 v G 2 E Z M c m e j s 7 L T f x V j H Y 3 R 0 R G 7 e v C N v v 3 3 Q S B f G 4 H i R D K o U 5 n d W x / V 3 l j j W o R J 3 d H T J 5 s 0 b k + + h Q y L w v T d u 3 D J p W F 5 e I f v 3 7 z V J V l Z R I V + e v 5 k s v z c B S q g L b 8 i v 1 f F C / d u q / j j D g 5 d M x z c n 5 F n X f d m 6 Z U v w O p E f 2 u M y M l F k 9 7 e t U V W w b t I a W B j t 7 Q + s 5 w d j k x E 5 2 Z Z 9 D L U c W F M + J b H + K 7 J D p U h p Y O g A j H t u 3 r y l x H n L x j j T W t M Q E Z w + f U Y O H z 6 U l Y Q L g b J 7 8 u S p q c W e p E N D w 1 K m U g x Q Z s + e P Z e q q i q p q C i T m p p a + f 2 5 m y p R n b X z d U f k 1 z + 8 / o Q q L q m Q S N k u 7 T X T y a S j D 2 m O d 0 r r 5 j o z D l z r i t m Y h D E L x o l M E n m M j Y 3 Z 2 I M B + v n H c e n T 9 6 4 U E o l R W T 9 x S R t 4 s z Q 3 r z e J A d n H x 8 d k 1 6 5 d Z v 7 2 o E 1 7 g X T r 1 m 1 p 2 d Y i 8 T w J 5 Y F 0 5 v d T l m 1 t 7 a b + Q a S G h j V G Z K Q i Z P X h 7 O 2 H 0 j M w H L z 7 9 c W b Q a i a Q 0 q m S S M T R P I B + B g k x k f k Z / u K j F D z I Z F I G K E Y k 3 j 8 n 5 N P p G r t 1 u B q Y T D G x 4 y O e g d + a C 9 R a R g a z O Q J r I x P z v 5 v e e e d I y o p h s y K V 1 9 f L 6 d + O C X H j h 9 L U / U y 0 d b W Z i p r W V l Z k J M f r l 6 5 a g a P I + 8 c T q q B 3 o j x + H G H p T d t 2 u g s g B q + u X p X x r V T e 5 0 R + c 1 r T K h o v F J m S 5 m s d c Y H A g g T 6 t O d 4 8 n B O e p R a + s u d z E P I O X Z s + f l 2 L F 3 r B F 1 d T 1 R K R C 3 R u z B J 3 8 Z G D M y g f U s G 3 3 o 5 U s q G 6 S o p M Y I 9 q C v O G n x o 4 2 2 r p 2 U u n K s j E X S 1 l N s a m Z i I i F r x i / K U H + f f P T R h 2 Z w 6 O z s U u n Q a K o W T / L 0 6 V M + Q T Z s a M 5 K L i x 0 T n 1 t 0 f v 5 S d r z 5 y / I k S O H k y Q K g 6 z n z 3 v 0 N 8 z K u s b G J K k u 3 H k k v U O j w a t e P y i h L r 6 W h C q K x i R S u S + r Z P J k + m l g G g a Q b W R k x M z m L w K S Y E Z b O 4 1 1 1 6 6 d Q W 4 6 + I r + s a j c 7 C 5 O S i C I C 4 G z 4 e q V a 9 K 6 e 5 f E 4 y l L 2 4 v A 7 z h 5 8 n u T E p 9 8 8 p E R / P n z 5 / Z b G r U R h 4 E V b n B w Q D Z v 3 j y H A B g c + C 0 b N m w I c n I D 5 T o + P m 4 e F N l I x e e i 7 v F c p E t L S y 1 9 + u Z D G R 5 L B K 9 6 v V B k 3 e V r F o p L y t L I R A M L k 2 l 9 9 X S S T F y j x m E N o 8 J z A c Q b 0 X H C p k 2 b g p y 5 o H 3 V l U / L e 1 s T 9 l 0 f b k v M S y a e Y W B w M G c y X d W x H q A R 7 9 2 7 R x u t m 3 e 6 d + + + e T X U 1 N T Y / T D q 6 m r t e e / f b 1 N y p b s J I b l K S 8 u s o 8 B w k S t 4 H 2 N J 4 M s 2 D M q J c q X 8 I R 5 p y v r o r o 1 S X a 5 j u 4 x 6 e x 3 C y o 2 m X y X K W p N q n q 9 k X + G H N 0 z I / v U p t x 4 a I Q 2 D 3 h m V J B c w z 1 K / p j 5 p 2 c o F J c X z t 1 T I g E s Q k 6 + 5 4 E D T p J x 6 4 I w N d X X 1 Z q 1 7 8 u S J G Q b 2 K M H C h o g w k A 7 b t 2 + T c p U o l y 9 f M T J g x O h 4 / N j G h S f v z s o f b p c k 5 9 5 y w d q 1 a 6 0 M p 6 Z c m Y Z J h b Q v L 3 d e G J S x l 5 o Q 7 d D 2 5 q x S b b X D h g + v U 4 j X v a 1 k S r f m + b B P G 2 J 9 R W o c 9 b S 7 2 x p Y t r H F Q o j H n R q z l K A D y G c M c 7 B 5 Q u 4 9 L 9 a x V l R V L r w 7 m k z 1 y g U l K g n f e u u g E q / U y q m 0 r M z K Y + + 6 6 W Q j 9 9 4 b L w K v 2 7 a t R X 7 8 8 W a Q 4 8 o W Z 9 z T p 8 / K w w e P 7 B q S P 1 b i 8 v l P V Y o S n 9 i z 2 X r 0 z D p c z e G 1 k l A l a 5 h n c p O 2 R Z F 0 M l W V z E h T l Z M A E O 3 h w 0 f S q L 3 r Y o A F K 5 + x z o v A 8 + F 0 m k + P j W M s D r J 4 s N O o H 4 T 8 A H M F B E b N x S c P a 1 x j f Z k U T Q / Z P X 0 k + c O d 7 J I u j M 9 U j e W 5 e 3 p 6 T W X 0 w H L 4 7 r v H 5 M D B / X b N b 8 R / k L H i Z v 0 u X s v 7 3 m 3 d a P d f F y i h M j m 2 O k N V 0 1 u q i s 3 Y 4 B f C o D 1 5 M o H j W y Y s f f v 2 H R t D b N 4 8 / / h n I f A Z a 1 T d W 2 r o I + c N V D 9 + P b i j 0 o q 5 t J c B 5 P p k d 0 z W V g Q d z 2 z E y M r c 3 I u A U Y S 5 K a T Q g w c P p K O j 0 6 y O Y V B 2 W 1 u 2 W O w 7 J C T 9 k R 3 N m k q v z 9 U a X g u j R F l t k / Z 4 b v l F W M 3 z O N G S M P M 2 a t X O n T v S T N z 5 g n V E 9 O h L C Z 4 V 0 / t i g O r n c e F x 3 H z 8 X g Y I y b c 2 T M o 7 G 5 0 V j m L E k / 6 b e 6 U 2 H e A R K t 4 k t m 7 d a r 8 F 4 w f z Y d 5 / M I y I E o h x G 2 p 2 f z 9 + h R G J q 6 R s r l d 1 N a N e V 2 N Y 9 S o f j p 6 J m U a t p L l k I s b C N j b c a 6 4 y j H 1 e B l i o H u i Y I J s V 7 W X A c 1 d W 5 j b + y c T a y h m J h W r x j 4 H / 4 c u i t n x W Y j q 0 9 G N O n H S Z W 8 N g 4 e I S u d g 5 t z w h 0 4 P 2 B 8 F V F s z O a M f m t A U W M m J M I b 2 x v k r V d F r l 6 s a q N 0 r E a g 8 k y e Q J F Y s 6 U h 1 r 6 p N n z 5 + b K w z X L w s G 1 r 4 x L C V 4 7 l w N C t m A a Z 6 y 8 G D 9 0 1 L g Y F P C x m r e q 8 O D q 8 j k o D z p n Z w j E f k t W E H d C m E H y o v w 7 N k z u X 7 t R t I I R B 4 u S q i K S K p D W 9 f O q d / V F l b 1 G K q i c Z 9 K D b e W i c q h g 2 M 5 h c y 6 e a b q q j K z a G G m R V V b C j Q 1 r Z N z Z 8 + b Y W K p Y E a U P K y G 0 z O R p C c 8 Y H X x 1 v q U S w + r f 5 E i 4 b V V i 0 G d S q m K y Q 5 J 9 D 8 M c h z o s N 5 t m Z J o z 3 m T i E i t G 9 3 O e w N i 1 N R W 2 z K Y T G B C x 0 j B + C n c K S H x e d + M l s P B T a j T c + t 6 t Y T o f / 6 7 / / E P W f I L P h S X V s r 4 V P 2 c c d O k q i a f 7 J w w K x K u R I x N 8 A 5 4 9 O i x z T P l O n k 7 H 6 j 8 5 u Y m c y 7 V b z S V E 1 W S Z 6 B X P n f u g k q b c p N m u Z K E S U + k a H 1 9 X Z C T H U g D f r 5 f Y o g r k s f N K 2 d k s m x z c O X Q P R y 1 Z S E v g 5 r q C t m y t k T u t H f J i d 1 l 0 j M S l T 2 N k 9 p x q e o 2 O i C j M Q w K I k P j R f K o v 1 j a e m P y 6 P m E d I / X y P 0 e L R f l D d b I q t J Z c 8 T t 7 u 4 2 T / Q w q B c 6 F e o S y + O I 6 p c T e h 2 u 7 9 U S I r 8 9 c / k l + 7 G V Q X H N Q W 2 I b r 7 J S y j w 2 c 4 x 8 0 3 D D O w b 9 I M H D y 0 N y T Z u 3 J C 1 9 8 w V T I b e v X N P d u 7 a Y b 3 q 6 O i Y 3 L 1 7 V x t L X F q 2 b b X P 5 n v w S K i p q T Z T 8 X w T r R 5 I T 1 y D G F P Q u P g t u D Y 5 5 c r B / 7 6 u o W J p q m L z l I h M z x a p t C i S y 5 c v y e H D h 2 U 8 M S l n O y s l G i s z o o M j G y f S i L d Y 8 L t R n 5 u b m s y d a G x s 1 H z 1 G D P d f V 4 s D 0 O + h 9 l Q r 8 9 w W J 8 F M B H M U h N A G X r Q s e A 6 V a 2 d 1 v W u l M q 4 m r A q C V V a u 1 V G x i v m S K d P d o z Z o N D 1 d K n J W h x G k S q 8 5 u a N m 9 K 8 o T l v w w K k v X L 1 m m z Z v C m r l R D S I m H C v e / I y K j 5 y C F 9 m E C e b 5 z E G G J s T F V U J Z T v B G h o 4 c Y W B r + D 5 6 H j g H g t g S n a h 1 M d 9 R I v c Z L 4 7 e Y J a a h 8 e U K B i c l J G V I p D J E G B g Z N / Q 2 7 X 7 E m D L V v P h T r r e b Y A 6 m I O a l J 5 w b 8 b + U 3 M R 6 m Q x p T D f b x Y H Z X r U J G 5 H d n r q w 6 Q k n l A T O B U w G e U L V l M 9 o b J 2 z C l j k m 8 g A x Z l o / 7 8 H r U d d Y t 4 P b T C 5 A T a E B Q Y r 5 1 D h I i 6 q X j a j O j 6 1 L V c I h 2 b a 9 R a o q K 9 P I w m C 9 q K h Y 1 q x Z W O X L F e z M 9 C z Y m Y k 1 X R / v e D U N 8 4 5 K 6 m 0 q l c O d F 3 6 G m R v S h M G G N B 9 s H r R 6 C S 8 b o T z I o 0 4 x / F z V z m u 2 b v V N + m Z v H Q W M 0 o a 5 V j 0 A m T B r u 3 0 O U n 1 E V 1 d X k k w A Q r D 3 A o 3 b L W 2 Y H 1 T s q V O n z S e N + a v 5 y A Q w e z N O C 3 + 3 B + M 2 3 H P 2 7 d s j w 0 P D 8 s 3 X 3 5 p U 4 v l R 9 Q g 4 u C 4 V y u K p Z 2 A p P 5 v M Z H m s l 0 Z V V Y W V U R i 7 1 i 6 8 / R m T x d e e V 8 m E p H Z a A p S b l 1 S U 8 7 5 9 e 2 V d b O H P K k S s u o l d 9 s / z k s n j U 1 X 1 q B B 6 S v T 7 M F B P s o E G P j Q 0 Y h b A b E D t Q K o c P 3 4 s 6 e C 5 E F D n x l V t C 0 u e T P B s q J 4 f n H j f f s M P P 5 w 2 r w I m Q V H 3 l g p r A k 8 H D z Z z w e M B c i 0 l k L y Z D s X f t b 3 Y 6 N O n 0 n P c d m t K Z z n X k I n A G N D q J q P + C z 2 s K g k V r z t g D Z G C 9 2 F D 9 Z Q W v t u M J L N y u b 8 l t F d E G D R 8 F t 2 x K x D E 4 X M B 7 0 G q 0 f O y Z 8 R C B A m D y k e d y w U 8 J 5 7 X B w / u l / q 6 u h c a L f L F m n m M E G F T + 2 J B + a B C e z U 4 L L U h b a 6 4 G k w K Y 5 X N J L q T V E w S b 5 B 1 I W m 7 G q C l E V C r w E M k E t U e 0 U k n K t V j Y 0 V f Y B 5 H r U k v f F R A L G 3 z g e U X 7 7 3 3 r g w P D 6 l E G j b H T W e d q 0 1 u 6 J g r 3 B g q v 8 l Z j C c l o U 1 V l h K M m 5 g v C k t y 0 J a H E y 3 l x / o q L G + U y 4 U L F + W b b 7 7 T s d N d l b Z x 2 b 9 / X 9 r 4 C Q f k j C q Y F 7 z u q 3 u l R q j O 0 C 5 P 1 K F X + 4 j Z 0 U l r X + + s j r B q P C W K a / b O k U 4 V o 2 7 W f f f u 1 q z + d f S i L w I V V 1 1 d Y y 4 w u / e 0 u v V C 5 f n v s Y D 1 K 1 8 P d B p 7 u E E u J W a n J 2 V r 8 W 1 z u w q D J R / M C w H f A f k 4 D E h 0 5 f I 1 M 9 w z B k R V P X B g v 3 V Q j E F Z s B h + d h x z x x e w 8 G U D D s x Y B m 9 3 p 9 R 0 p x G 4 s R S h t r p S o k P d c 9 p D o Y Z V M 4 Z K J F L S y T e A d Z u 2 J y 1 F 2 R o F L j C 5 A E P G h P b G m e O v X M F 3 j + l 4 w j W G 3 M H 7 M t X U p c D D h w 9 t 3 w v m x D 4 9 M H d s 9 r 0 2 Y s Z V F y 5 c M g P J 1 x q + + O I P c v b c O b M 4 j o w M y 4 0 b N + X I O 4 d U N V 1 r R h l I R f n Q e d 2 / f z / 4 J A f m n z j o I B e v 9 G z I r D u K 0 R O K 0 D b S m N Y W C j m s i j F U r H b / H D K B r X X p g + 9 M 5 C p p r G E v k k w A D w n G Y / k C i 1 + + J M w F e N Y f O X J I p U i d q m E 6 0 M / y F d / c L Z L J i U k 5 d v y o f P z x T + S n P / 1 U D h 8 6 J B V K n v b 2 R 7 J 3 7 9 6 0 8 Z E H x I p q J 8 D 6 L Z b L J 5 R E H D a Q w Y m 8 8 f W 9 u d L d E 2 p j Q 5 l M j y 2 x R e U V Y V U Q C s t s 2 E Q O S P u 2 G M 7 3 4 P W Z 4 y B 2 D O o Y m K t i Y Y B Y 7 B o n t i R + + r R b t m 3 b F u T k B o 6 V S e j 3 R o u W V u V j 3 M N v D x s 6 t t R l 2 7 o r K q 1 K m r A r F i p c u U p 8 z P s L l U d D 0 x b 5 9 f k B + a M S 6 d t 5 D k n I F x P B t t I e n k w E t q T u G l 7 c V m f L j Y I 3 S p T W 7 0 n O O 0 E c H 3 B l W Q g 0 W N + o c I u B c g y a C Z l w E 7 3 5 r 3 F i A R 1 e E O x 8 R M X n C l y N W A v E B H T F I p d t z A d c h L w H A k Y P s L 1 h S t Y F q 5 U 9 W J d U V r 4 4 U / 2 p 9 l K p X J P u N 7 g U u N / j 1 F 9 f l p 5 Q Z V q N s 7 P a F j T 4 d l G o w Z a g F H I Y G 4 8 m S R T G j r W T J l k y 8 z 1 8 p X T 0 R + 0 U C 3 f l N v F n b Q + N G v N 4 2 / 1 2 a 9 j 5 G g f 4 b v Z R a G n J b Y N L D 8 z r 1 6 5 d t 7 k n x n / 5 E D E X 4 H G B G x N j o a + / + l Z O n v x B L l 6 8 L K X D N + S 9 D b 1 S G e p Q r g S 7 J + U C 1 L v n w 0 V L Y n q f D / d 7 X B 2 k y g R C O c d b E r e f R u 2 6 o M M X 5 6 9 l b 5 E F g G h J j Y z N N C V 9 9 g h g c m J M N s u P p j K x b z e k 4 h 7 m c 3 b v Y b x V H C 2 W X Q f e S U o k 8 n D K Z K K 3 S N W s H T t a z O 8 O o 8 B i L G 1 3 7 9 6 T + s Y N U l + d X w N j a f i Y S p E d O 3 c E O U s L l v f z G 6 u q K p P G B M q H M n z 0 6 J H 0 q W Q s 3 X B c n o 3 E r Q G w t Z l G 8 y K h Q o 4 d l j h O Z z n w 8 f a E 4 D R C f T L f x X O f v F c k Q 6 O T M j M 9 I S 2 N U z L r N 2 g v Q B Q 2 o a r 3 a Y 8 + d 2 + 9 T W X d 0 r q p 2 l y H i o t j 5 s Z D P i Z v e j c / m B 6 d i N j R L 6 h B b W 0 P p L V 1 p 5 w 5 e 1 H e f + + o 3 f f g s 5 E c b O O F P 1 6 m + Z v P t m X b S j 5 E O t L p 3 P m r O n B v l b r a / N S m K 1 e u q Y q 4 I 2 3 s s p R g I 3 8 O D A h v F R 0 G h O t 4 3 C n r W / b K p U 4 d L 6 2 f l K b q d H W Q 8 c w j l e z 5 z F k t F V j M + L E d v 0 q Z u y N Y r 3 W I P O 7 T T n V q U s q i k 7 K u s X A J F f 2 r v / + f / 6 C 8 0 m T h h a l I Q 5 J M Y R z b 5 i Q K x G G + B D e i 8 G l 6 4 E J H 3 N Y C 9 f X 1 G q F 4 D f c T 4 2 O 2 j s m 7 E 0 G U s 2 f P W Q M f Y S n G n b s m s Z i o R d p x y t + F 8 x f 1 f e N y Q 1 W 8 9 v Z 2 y + e 8 p C + / / F J m S h u l s S 6 3 A T N q 5 l N t 8 P V r 1 u j 4 L r 8 5 q 0 z 4 z i W s M t K x / P j j D V N D 5 z P H o 2 b G 4 j H p f H h P S i t q p a s 3 I V v W u t d e 7 o z J t a 6 4 b Q O 9 V K t + 8 w W + f h t r 3 C F z T O o S r n S o 2 k + H q m F i c l r q a n i 2 9 L Z S K E E l 1 P W C l F B l 9 S 0 y M B R P U / d o Q I y H d j a k N l X E n y z s t Q w 4 D Y M 1 Q J c u X b F 1 U W G L F V Y w V t u y T o m e n F 1 6 W I 7 h v R z 8 y l 5 2 U s U 0 j A k a M v o 5 K p 6 H x s r z / P N v f i d 1 9 X V y / P j R p F R c C L y H y W b 8 1 N h / f L H o V S n T q + T B u s g h A R h f M I 7 c u n V H 9 h / Y Z 6 u U 8 f j O N E S E g Q 8 h 4 8 f i 9 U d k P L q 4 T W c w x 8 P n l 9 0 Y J h M x l V I f b n O q O + X 9 5 c 2 o d n w T M q 0 S a n p q Q l r X q e T K c x J 9 u V C w R o n J 6 b I k i Q g e / T 3 P 5 M s v / m A + e I 5 s q X t + G 2 H b V H 9 o y D z E M 8 2 / N D 7 W L e F G w 5 g L f 7 S w y x C q E g G y M T H K 4 Q H h C V / f 8 0 O g 9 z 9 4 1 / o l J F Y u 4 D 1 8 V 0 d H h x I 7 3 U s 7 H / C d S F 0 6 E / 9 s e L q j 0 k I m U M J W A P O A 9 2 H u f + / E h 9 I 7 l t / 4 E X c m D 4 p + q c k E J m f 4 h Q G 0 M Z h v o m 8 Y + u t v d a U u C y 2 s j F z P A T p M m U M m U D H T L Y e O H L J 1 R 5 i t O T 2 C c Q M E 8 m N V P C R Y F 8 V 4 K B t o 2 B A L D 2 9 v Y s 4 X u C q x w K + 0 z H k Q 5 A L I S 8 P H Z O 6 3 L l 4 M U P N w l y o v K z e V F Y n F 5 4 b n n m p L 5 2 / p d E J 0 R m 3 3 7 k j N 8 P k 5 Z e x B A w G c F 8 y x p 8 c 2 J 2 R P Y 7 Y 5 r a V H x 4 D r u H i E v U 2 U V f A w + l C h P r T g o I T i Q Q s r F B W X K 1 F S 0 i l M r N G x c Z n R e / i S Y T z w x H n S k z r M C 8 n D J v o A 6 Q H Z G F + 0 t 7 X b G A P J x 3 7 g q I q L s f C h i q B u s Z 0 x k i w X a c P z I 1 V Z 4 X r 4 8 N u 2 O I 8 8 n o X V v r / 9 7 e + N a G F g J O E 1 m M D 9 q R p 0 I l e u X L V t 0 V i G f 1 7 H d 9 e v / W j L T H J 1 Y 8 K D x J 1 q G J U D + / f K i W 0 T p r 6 V 6 N u P b Z 6 Q v e s m N S 9 h u 8 K y 2 c 1 P t i d s / z + m H B q C b c V e N T h m 1 S P l 6 e E S t I T x B H 9 T b a Z Q Q v S v z S h R W I j V 7 F Q i p C Z z w 5 g p 3 y A z / f d s 7 o g e m W U Q x M + e d J p n B A S i o W A S Z z x 0 X 8 c J f E Y 0 W i w D g 0 N G A M Z P 9 P I 0 T t 6 b r 1 M r h K V B E 3 P S e n 8 / J 6 C v t 8 / M B n 7 H z V u 3 3 W F o d X X 6 D K V m V e T 1 P C 9 W w 9 b W V r l 6 9 a o 9 K 8 + N e X 0 8 M S 4 / f H 9 K y n Q 8 x / m 1 P 9 6 4 a Z Z N x k 1 8 B o Y V p G O 3 5 k G u X M Z x H r y P M r p y + a p s 2 d Q k 2 x t m z K O C Q w 3 Y U G W + 0 x v 7 x o q k 6 w V n A C 8 F q P a y 2 J S U x 9 z 4 + f 7 z I j N K U A 6 z G o a H J 6 W + N j f N Y D l R k M 6 x X t 3 L h v H R I X O N y Q S r X n H o x O E T R 1 U n m Y b l g A 7 S a c g 4 e S Y S Y 9 r T 9 1 o F I W W w 5 O V y H l Q Y E A G J x z g E U n P w G t I u s z H z + Z i o M X q c O X N W G t c 2 p O 2 l D o n 4 s b d v 3 z U y s u L 3 4 M E D J n l Z V s L m L 5 s 2 b r S D 1 H b s 3 G 6 7 s h 4 / d l T e f f d 4 m h G G + S b U z s V I W k i 1 T y X U 9 e s / 2 n 4 R u W A 5 5 q O c R J q V 6 1 2 p j s 5 / q 4 v d / h N 2 U W D B n r 3 Q g q r 3 R i g f w o i W V J t X M 7 3 4 Z e 1 d P d g j A i P E e + 8 d l 1 h x z M Y U 7 E 4 U B v t Q Y J C g M l A V W 3 e 3 B n d y A 8 + C 1 Q 9 1 k t M u e n v 7 b S y V T T I 8 U i J h e a u s r D L 1 a o 5 r k / 6 s s 2 f O y Y Y N T c m x D x I D Q w i b P x 4 9 e s R I g h H D k w W V L q z W I W H Z C K Y i h x X F 8 4 G x 6 G b t c E 5 + 9 7 2 p j j j 6 z t e Z g R t P X 7 1 U s D G S B i I / X q o p w z B B y v 4 4 Y 4 g + Z 7 j d F E L I X U d Y J k R j 5 S Z B 5 g O V 3 T 0 w Y + M W 1 u b 4 y q d R 0 + P S + D C V 4 1 / X u H 6 t 5 X v H S x q r 2 / L Y q V r 5 N k R M 3 r y f h s / 3 M E H 7 9 E m 3 W d y Q O D w 3 0 u v m T V X N N B / J U 1 t b Y + p Z J l h 7 d e j w W 9 L e / t B I u V A j z g a + 6 9 z Z C 2 b c y L d j y E S t k g q P c 7 Z B o 6 P C X a m 9 v c 0 I i 0 o b x l I v o 5 8 X V J m W y Z N g w 5 f h h K t D S s m C / h k Z n X 9 a Y K W g h P L c K p A Q q 7 P G 5 Q P I b G y 3 H o / Y P A 4 b m + B O A z m s h D P A X n m A S c J n w 0 U y r q 9 D l U J C 5 X t g A M / A P E / Y g 5 0 x 0 C Z V + / B + Y H + I 3 / / u S + F Y l + b m j T Y 3 t Z D 1 j / e y 6 x J H v l y 6 d N W k W e b v X A i 8 v 3 X 3 T l s 9 C 6 F f F n w e Y z I 2 B U X K c 5 D b c / 0 t j O s 8 W K a x H A i X w 7 3 n U S P Q F K Z 0 y 0 7 d 6 + l j N 6 e M 9 r P C o e D G U D N F 1 d b 7 L t S 4 q r W y A V Y x e t C + 3 j 5 T W 8 L g / f 4 A M 5 Z Z o y a W a Y N h 7 M M k Y S 6 e C n w G R g A k U 6 9 + B 5 s z h k m C y f r 2 7 d u 2 N 8 S J E + / L T z / / 1 P a h q K 7 O f V y G Q e T E i f f s 0 G q c d X M F B N i o Y y y W 8 E M q r I D 5 E H I h I H 3 N z 1 G l O 5 / v s T z m 6 u B L g m h S t Y s x k 0 6 z c m R T a s E o P 3 V k W M d 9 G e 1 n p U P B j a H 8 + G k h s I Q b P y 8 s b Z D v x s 3 b c 6 Q B q h f W P D C l H x e N z q j 6 x 0 6 v o / a e X C x 7 r E x l v o b G S q P N 9 G 7 A 3 H 3 g 4 A H r 2 W m E f q y T L z C M s K z 8 x o 3 b R v h 8 w O / A K N L V 5 T b U X A p Q / p T R F u 0 c P L K t I 3 s 1 0 F a g 3 8 8 / Q H z 6 o a s r D i 4 I s g 2 T 0 3 8 a Q 7 0 Q Y c + H T G L 5 a 3 q t L 6 6 N m d p G Q 9 y 4 c e 5 q W S Z 7 / W C / M j 4 r b c 9 j M j T o 1 K r H f R G 5 / K T c 9 j N 4 2 J e 9 o e C a g 0 G A s 3 f 3 7 N l j 1 r w w Y b D 2 j Y 2 P S Y 2 O y 5 Y C G B s O H T o o 3 3 9 / y t T G f M B 7 K Q O v z r 4 s 3 P G k 6 e V y 5 1 l u c 1 x L A a M T p E r W P 2 n H J f P U C L I z 2 0 c h o K D G U J G i m C u 4 U G H O V 2 i x i r V G B i o e 4 w Q N P A w k V r i 3 x 4 t i r O 6 I 9 F W 9 L 1 0 T j T I 6 X W b b B j O B m O k + Q + / M 2 b B Y 2 w D q V a Y l j 8 8 f y J i I D Q P J h t k c 7 4 h M 0 O j 5 X U g U V E m k H 3 6 H L C + h s e C A m 2 9 j g f x 3 7 9 5 3 h x j k + d 4 w k M a A 3 + y R 0 H K y M c x y w v 8 E / S 0 u O S s j 4 2 5 9 F D k u F 4 9 0 Y t d + C i F E / 8 t / / 1 8 F N L F b J F O R W m v Q u T S K n t G o b F s z Z Y 0 J K x v q D 5 u P 4 B g 6 k x g w K 1 4 k G p e v 7 5 X K u O Z P z R a n N R Q P B p L h D f V Z 7 c u G 9 S / a f B I i M M e V b Q 7 q 4 s V L + l 1 F 8 k T H R a x P w p u D f N y i v v v u e / P n G 1 O J E t e x H F s z b 1 A J A 4 G Z 2 0 J C s L M t n Q V m b N Z e M S 2 Q z T x P O b E p y 1 d f f 6 v l N m U e H D w 3 v 5 P y y P y 9 l G 1 m 3 o 2 b t y w P U u O 7 y M R 4 G G z 3 t Z y w q p 9 N O U Q z k c u k b q f 2 X 5 N T m q d p j r 5 h k r e q s l h K c f E o E E T + e P n m i 1 v u M q G 8 o V X V n W k b 7 C c L M 0 S s b C R j R n 9 / 3 R M p L q u W c 4 9 T Z v C p y Q k p D q x 8 L w I D S Q 4 t e z p c J G 0 9 M Z V 2 w 7 J z f U x a 1 y 1 c N E + e P p W o N v L M P d I x Y v D O d Y 2 N 9 s y Q A h V 0 Z H h E R s f G b L I Z d Z S Q j e D 8 d l y l m I R m k t e 8 A / Q D I S / 3 k H 6 8 D + s m x K M D g A j k X e m M y Z b K X l s m g o s R V s j S Q P V F Y t 7 G U t l Q b + M 2 w t W r P 8 r 7 7 x + 3 + 9 l w 4 2 l x 0 q 9 u u e C 8 I Z h 8 n z L i E D M 9 M K O / m x i v 8 8 n J h F 4 n Z E 1 t X M t l a f a E X w p E v i o g Q k W r W 7 W B u E V l u R I K J M Z H t a d f u u X k p c U s k 4 + Y / 9 p C v m u o l K d O n T E z M y o n z r L O 2 i Y 2 5 m L X o U z w u 7 J J m o X A 7 4 a Q b K C P q o k 0 5 r P Z W R V g 5 W x c 1 2 i T x 3 + 4 W y o f b R u 3 q Q L z X 9 R n 6 u s b E D b 1 H 1 T 1 s 3 X 3 L i M i P o B Y J j O X v o T x f K R I L n X k 1 i k t B X z 9 e h c j J D p S d 1 r b g y 3 d g F j a 2 U 5 P T 8 o U u y 5 N T U h j x b h s 3 p l 9 d + C V g B L q V s E Q S i p 2 a c P M n 1 B L j Z r S G V t C w E a M O I Y u B H p 9 5 q e o 9 C P v H D Y 1 j Z P m m V x m I n m p Q O P 6 / e + / k M 8 + + 9 Q I S f A d C M / A m O / g W w d k Z r Z I 7 v V E Z d d a 5 x V O m V G e k B 8 V E K m I q x F 7 E S 6 0 O + 6 E v v 2 b + 8 u t 6 m U S y k s o t x T e S S i 3 L g o J B a G K Z r X c D y 3 u R P 9 X g f y 6 y l c M L c d l I 8 1 C G B g v c s v n Z 3 v M / E 6 g 0 e J F g P e A D 7 j 9 I C k g P / N g e E T g w Y G 0 Y h 5 n K U G 5 6 J D c P h v S h q U x 6 7 f G E w m V P E i m 2 b S 9 z X k d U o 3 n g U w Q E x N 7 N u n p g a F 1 u c m U h P 5 O + 0 e c D O H 8 o I 0 E e V O v Y k H W S 6 C g J n Z 9 Y V m B F Q D G l R z M N d 2 6 e c c s c k w i P 3 r 4 2 C Z h m V S + e u W q e U g w t 4 X R A L D K l w M K l k r 9 9 I B E b x 9 6 S 2 4 + Z g m / y P U n M T N l 4 6 z K d 7 G Q k g l r s O Y F S y w y j Q 4 e f O 6 1 r t i y e U T M h 2 Q b I D Y S p Q J P a X / t W m P Y n 9 G O V j I U l I S y 8 g r g C m 9 l s W t D u U 0 O r 1 u / 1 t Q 3 F i O u b W y w M c j 4 + J g c P X Z U D h 1 6 2 9 y H v L 8 e x G O z y K U E Z f H o c a d c u P V c j r Q 2 2 P i u I j 5 r H i D d w 0 U y N D I u 9 9 v a k v N u C w H y Z S M 7 p f 3 N v Z K k 7 9 x K w e h i d U 8 q S G u w 9 h C K 7 T 7 X v K a A U I Q a U S j / C g n o 7 4 8 e P l R 1 b 9 A G 7 n 5 T F 9 Z f H V M i M Q E N e V h f h b W M R k o F 3 7 5 9 b 8 l P 1 M C 4 k E i M y 8 9 O 7 D H 1 r S T q T n 1 f W z V r + w 5 + c + a W H A 3 W S O W C b M L z 6 7 u c h L H S d R C Q J D M Y a T L y N O g f G 2 + F 2 9 B K / y t Y C b X c Y G F d G C x I P H J w l 6 l v W M 9 o y A D i M K b i Y T P n q Z w h x R l T l g p 8 J k t R N q l 0 D F s H O e 2 i a y A q i f E h J d b M v N u G Z c O U j q P C j 4 j H y L J 5 k S 8 A e y b 9 Y / + 4 C K 4 t L 8 j P v O Y l h Y T C c o 5 d Q T A h H I Y 5 O c 4 D S M V S f O b L w s C / k K U Q u f g J 5 g o I h b k 7 v A 4 K 1 e z C 4 7 i p e 7 3 D s z I w u 0 4 u d u Q u F e l J A W 3 z 6 7 s L H z S 9 b D C i B J 1 R E K x z 4 p + l f Z 7 l J P N 4 T V o b W u F Q U B K q k P D h t v m d V F m U x 8 L A 8 F o h L G z M E 7 G m K N s Y Z b G Y V k K V q s q J h R G P C P b E 6 H x w S 5 4 / u i H d b Z d l 8 M l t q Y i O y o F 1 2 Y 8 2 z Q T P F o / H z I B x u S u e v s P Q C k L p A l 9 S Z E k j z V w y + W v i Q k J B E W o J 2 + F L 4 + 7 z u d 4 B y c p V Y H W j + g F S 5 J q S i W 2 8 F n P o w E L g I D c m i 5 m g f d L 1 1 A w j F X X N U r F m o 1 S t 2 y 5 1 G / b K u r q 4 n D z 5 v Z n 2 M Y s v B A j F i u P v L z 2 w v c o L A k G 5 e n X Z g o 5 R k + l w Q K 0 m 2 H U g 0 Q o I f z J K z A P c b X x d U W k Y I N i U h Y 3 3 n 2 k D Z / M X 7 2 W A 6 w 9 7 V v i J X E 4 J X I p 6 x i O C x Y v s K 8 E m L h C m u K R S y i q q 7 e S M 8 o p K + X B 3 T L a 3 b J b j x 4 / r / X 4 5 f + 6 C u T o t 1 N B 6 p t f K c D y / Q w 5 e H Z Q Y d E z 6 v P b M R q Q Q s S x w 7 U M o j 9 c q u c J t a K X / / U n l W w B + / w R 2 m 8 U b A r P 0 l i 2 b T G o 0 N j Y k C Y X z a 1 1 o B T D T P E s h b Z n E x X K H U Y L z f 9 n E p S w e k Z Y 1 U 3 J k 0 4 Q c b J q Q s k C Q 4 v P H D r d 7 9 u 6 W B + 0 P T W L S C W T i Y k d M 2 n u L p b y y J s h Z W S g 3 X A i k P X H y O k m e 7 E H Z F 8 S F g 4 I y S l i k L d G H l Q a H K d P 4 M A i g 1 r G g E X c d D l d r a U m d + M 6 z h i d L 2 S 5 6 K Y A 5 n k l j N p b Z u W u 7 X L x 0 2 Z 5 j u x K q r m z G Q j z D O o l H B D s Z 4 b l x 7 t x 5 8 2 4 P o 2 d k Z e e Z M p G U P K b G O Y K k X V s c k C g p v V x g 6 o I 4 s x 2 t Z P i T h H o B G E t d v f f c J n N p z J n A R 4 6 T 0 r 1 Z H V C 2 S w G I 3 D t V p 6 p k j Y 6 f u m 2 f C j d 2 c 5 j H 4 c H M 6 x h O 8 C d E T f T P / c d X e L b T Y u C J o n + S a X / t 8 1 z s S T W X X A t Z Y 1 c C S q g Q v V Y 4 N F X P X a t T C H g 8 t k Y O v H P C n o 1 9 H 1 C l 2 G u C x n r q h 9 N y 4 O D + N E I t F f i + 0 s p 6 2 9 u P k w 4 X c m b N B u b Q M O 3 j E T 8 y O v 5 K 9 i F f P F K S N U k S I 4 q S J i S V Z i B R M F Z y e e 6 + 5 W t w z S W 9 H a 1 k M I I X S q g s n r u 6 t R C A A e B 0 W 0 R + + P 6 0 X L 9 + Q 6 5 e v W 5 O s J c v X T E P c 6 T B q w L r r S K l 9 b J 1 a / 5 H c C L h W L D I x q D f X s t v W f 2 r h n K D v 4 E E 8 k F J 4 v 8 F h N E / Q T q I T T K l 0 v X 1 l V n b 0 o q F b 6 / f T X U V K w x O F h y Y 3 G S u + p h / f U F 7 h N P L D d S m O u m U n e u L 5 3 g l 8 F y v S r K e u z M o A 4 P D 8 t m R / E + Z D + O L 2 6 V W 4 S t e 2 d S p S 1 i 5 s T w D c l D f f h W u j 2 0 d V H g 9 l A Y W G L K E w 6 2 H S s i B / Z t l / f r 8 t o R 7 l S g o Q s W i R d I 7 A a H c 4 r J C I h Q Y 6 u 2 U T c V t m t K m q c / C i Y b u O Z 2 q y u E B S 6 3 6 9 Q 5 N y j 9 / f 1 / + 4 m e L 3 8 z y w q O 4 j L E d V w F 4 R D h p Y y m T M E Y g V D g j k l s H l 1 o H R e w I Z S t 1 W R f F A s M Q o T 7 6 y X 4 p K V 2 + R Z A v Q k G N o d g W i p j G 6 X v 8 V 9 X z L w a V d U 3 S t P 2 w v P 3 2 Q V t K s X / / X i X R A d t q m V 1 i M z e c h G z s D + H 2 M V 8 c K k s i k h j p k e G x / L Y X C 4 M D y g r C v c g j 6 C j t H + w y k o X U O n 8 / L U 9 D Y I g g z 4 2 h Z q X Y O r B U G 1 r p U F B j K A K F 6 5 F J p p U m F 9 9 / r 7 f U x i Y E p J E P m L b Z T I V K 9 r h 8 + Y p c u X J F v v 7 q G + n s 7 D T 3 o f D 9 X B C P F 8 u J d w / I / / 3 d J S X o 4 q w K F f E Z a a 5 5 + e 3 F l g T w J y C S M z R g Y C A d X P s 4 R K C k Y c J i J 8 1 8 X K x a T b j 9 r H Q o O L N 5 P M r M d + G C t U j Z e n u W d + A p g R W Q 0 w E 5 0 4 l F i A c O H J A T P z m h 9 y v s Z J B M h 9 p c s L O 5 S h o a G 6 W 7 d 9 A 2 + W z r y X / T l P 7 R A q t q S J Q W I J G P Q 8 E I 5 i S S U w 3 J c 6 E Q 5 3 w K i 9 4 a Z m f G 6 c Q K S t X L B D s L Z Q O H R f t 5 I u a C D q l a y J b P Z a W l t n c g 2 5 q h B u Y K y I d U Y x e l D b U i / / z N d Y n O T t j C w u / u l 2 g j C 1 6 Y A x I r K K D S i e O C E c M I E w Q I E w S f 5 8 d W b h s x J 5 X C + T W 1 5 X P a z 0 q H g i N 5 b Z n W v B Z q I W N j b f b W i R r I 3 n r 4 9 T F n F N 6 3 g Q 6 i W k l F Y 8 g V N x 8 N y b 2 O A f 3 c m L R s a p S f v 7 / N 5 r 3 q I l 1 y f N N w X p O a 8 R V z k E D H c 8 G R y Z E n n W A Q J U g H s a m B w e t c 2 l 0 n C a f x 2 o b C c J 8 K o 6 C M E o T E 5 I A V G A L K S 6 m w t C o E y R X e B C V X 0 C B G R 3 I / J Y N N Y C 5 d / l F 2 b 9 9 g 4 z P c k D i T i j 3 0 M H S w W S a 7 F + E Q m 4 v U O 9 C c v 6 q 5 F N C f n R o z G S E 0 N t I 4 Y h h B L D 9 F l L B a 5 y U U c T h N 3 L K d 3 Y 5 c u y m U U H B G C Y L 2 S V q w m u C 6 A A i U i c t d + Z v G + R 2 7 W n e a k 2 0 u Y D y 2 s y k u R b P p R M A A s m F D s 3 z w w X u 2 l 3 n H 4 8 f y + 6 s v J m p 1 i e s E a N g r A U 8 q Z Y K R x h P M E c f d S 1 5 n v k Z j p + Z 5 s i m h N L / Q D B K E w n s i D R E K X w u t E M k E h s a L 5 M E 8 h w w s B B x X B 3 R M 5 C e u 7 V y r e c B v p / H M V w a s C t 6 9 e 5 c k J i a k q K R W x 1 p D w Z 3 s w E l 2 z e g 5 G R 5 w e 5 c v K + A w 5 E g S w g V L K z G c d A r m o 7 g O 7 j m p p L G W l Z d M P h S z W X 3 Q X g o p F K K h R G p K + 6 0 A K f R C R d 9 o / o S i c b D f O U e B c s r G P / 7 j b 6 S t v d 1 O M A z P Y f k e m W U j j M v m A 8 s 7 O C N q U 3 1 E Y s F 5 V 7 4 x 8 h l 8 J g Y N 1 n F d u H B R t m 7 d J J U 1 S 7 s A c g 5 M q o S D I 0 0 4 7 U l j 1 8 T + m U M h T K a 0 d H B 9 6 M j u 4 A s L C 5 G T N 9 p W R g d 4 A Z 4 O 6 I C + K G r W M q 2 L o E J S j x p O r w S q S m b l + J a F d 5 X N B i S T 3 2 z l 6 6 + / t V W + W P P Y 9 5 z t l J E k I 8 P D 0 q x E u X n j h m 1 T B g k 5 2 y o T O M 1 y p M + F h 7 N y 8 / S v Z U t T v R Z Z k U l A y o c d m l i / h T R D O j K N l e l x z v I P f 2 T q f O C r c 7 U o W r 0 E d a M 1 Z t d G E k i k D 2 D k s L T r M K e t 4 3 S e M e Y V k Y y d h 4 T 3 j j B P i c k J L S u 3 p / k v f v m h d j Y r Z m m Z F 4 V L q P 5 q m Y 0 o o a L 0 0 G 6 L r j C J w u m V w D u b J q S W g 5 R f A l 9 9 9 b W d E M j C R T z Y 2 a O C h s S K W / w a 2 V X p x g 1 3 M s b 7 7 7 v X e f D 7 2 W O C s d b / + / a + / O K j v V J b 5 Q 4 f w H W L 0 x v D u y R 5 4 N O X L 4 5 u n p C z w a F n L 0 K y n o h N d Y d E A a E s 7 Y g 0 R w I l y e S 2 X i a d 2 s 9 8 w g I u R + y F E d V x 5 S 9 / 9 U n w j Y W F I l T 0 Q g w l x d r L U h E a C g 2 H N i y O T L g g c Z A b 5 0 B x j l N / 3 4 D + V v 2 x C q x 4 7 D f O A W + 7 d r V a + s c f b 5 q b E 5 u q Z A J 1 r q 9 3 w F Y N 1 9 d W y v D 4 r B G I z + P s 4 W x k e p E k m g / l s R l b I Z w 7 A j I F 5 E o F 6 t P H Q Q j S z v p H D N m C P I s 9 A Y N r J d r G z e v S 2 k o h h Y I c Q 4 G 6 q l E r T N + j g f A A P Z x e b o T P k s o H N K q e n j 4 7 W p T N V j i T N 9 s Y C e n C k p C j R 4 / Y H h Z T k y k 1 0 Y N l 9 x s 3 N d s S e Z b f P + 9 5 b r 3 6 Q s h c 3 f s i V J X O 2 A k k M d W s 7 D j O B c H 9 Q D J p s B g C Q J g 0 A g W S K R n c N U R x d e 3 v u 2 u T V N x T S W V h Z k r e P r T H f W U B Q m u J h l m o I V X o h Y R 8 J l T D c J 3 A r E k j D o k j z i Z J P F D n P v 7 4 J / L + B + + Z u R z Q W L E O M k 7 i r C e k 3 q 4 N F d I x X C X 3 7 + M J v 3 S o L 9 N x W O X C n U d K + q T S X C Q n Z i E L d Z h M Z x L N v c 4 k E 8 G / P o h d S J E s o o R 0 Z R Z u J 4 U T C l Z C g b q q C S 1 M e i X X c 1 F R Y a y k l F o M a A h Y 7 v I B r k y o c B z U 1 t n Z Z Y Y M V E Y O J 2 B D l u 9 P / i A 3 r p 6 X z / Y z v o q Y q 9 J S A C m 8 o y E 1 B 1 Z c l F 7 2 K Q T E C Z M j I I K R I C C K X d s 9 J U f a a z x Z 9 N o b L X y w c Z U L X k L t 3 r M t + N 7 C R E E T q r w k U A E C s a / V F d x Z O d i h y Y s E H Q D B e v E c w W u x A p 4 + d c a k 2 o k T H 8 j + / f t M J c S 1 6 S O V Y P 4 0 f K R Y e M + J T I x M 5 N Y B H d 4 4 I U c 0 5 N N f O e k U E M M I 5 F R 1 H z x p 7 H 4 y 7 c k U 1 H E Q u 5 A y U n g y G a H 2 b g + + s T B R s E Y J H 4 q 0 Z 7 T K C S o r E 8 s t p T a 9 x D I I R 6 j c + z C k G T s X M W f V P z g i t z v G 5 N S d c f m h L W 7 n V w F U P s 7 V x Q L Y 3 9 + 3 Y H m c e z S / p Y 6 O A o n 0 0 1 3 j U p 9 l j J h 9 g x f t G O g b L E C o I E C S J M H c t S O Z i 8 O k s r w g 3 + e l E S 2 U 5 v j X Y v 3 j 2 0 Z B h h 9 u P V h 8 l 7 t M a O u I S i R a b C b 0 o i J i r 0 M 7 5 N P j v y x K Z E Q O N Y 9 J Y j x h B 1 u j j u W D 9 r Z 2 c 5 J l / m g h Q J S H j x 5 L X W 2 N v R a r H t s y 9 / f 2 S U d n p + 3 B h w M u E q l N x 0 6 s H s a z H e f c b K T 6 o V 2 f f B 4 J h c H h / Z b 5 V V G 8 6 7 u H o 3 P K 2 U s l / W O N 3 p H J E S C T O K b m I W 3 0 P q 8 x 6 c N r g 9 j P O Z k R A n O 5 X k 9 N J m z + i X h a w 5 / 9 + 8 + z W j w L C a u E U K o m B X N S E I r G A 6 F o H s v + 8 I n n 8 t b 6 M f M A b 7 t / 3 7 q l e J w D q O N m n U M C 0 a A h G k T A C h d u 4 D S 6 e / f u m b m b V b 7 2 O / R 2 2 D g x O D Q i 3 5 y + L h + 8 s 1 s J N f d Y U Q w S j 5 V s t X W 1 t r 8 F D f b K 5 a u y f c e 2 t J M T 2 b e 8 e 6 g o u W F n N h R F l E x b J 6 R 0 A S u e n 7 t y B A q 9 D i I h W Y x I G S Q i 3 5 O L a w s p A v m 0 J 5 Y n F G q d O 0 f X E c p N 5 u p Y e n p C / v w v f x F 8 c e F i V R B q Y F j k W Z 9 W f j S m I a o N N y Y R b Y C u o e Y / L n l Z o B Z 5 W I P J + G 6 u G f d w 0 u F A v 5 s r o v G T z 7 O 2 t z 2 Q k d E R I 1 x M O w c M D q y Z 2 t q y x S Z l L 1 + 7 L R + + f 8 T G T P P h 2 b P n 9 h 3 N z U 1 2 7 T 8 b q J Y l X 6 m K R v w i 8 J b P d s 6 / v J 5 T S b 6 9 7 y a U + Q 5 T z Y L f a 9 f 2 + w M i B d c Q J F 1 C Q Z o w o T T N m A g i c a 1 p M z 4 Y q T y h V D I F B 1 N D r M N H 9 k j r 7 s I 2 S A B t l f q 3 w E N N l c Z W Q b 5 C g g E v 9 R p U 7 n L i c m i B I Z I F t S s c m F u C R G z K / + 5 7 x 2 0 n 1 z o l V M f j D i N C w 9 p 6 c w s C 6 9 Y 3 y p E j h + z 4 U c Y b d B S f f v z e g m Q C N L y w + p M k k 2 p g H O m Z C 5 l A b F 7 r n U O 6 h 4 S + 1 s q c Y k + R y R E t I J N d Q y R P L h f s t a G 0 z 0 + R L U g H 9 Z u K m e C f l l a s e x n t o h B D 5 N T t w p d Q Q M t X 7 j 6 a 0 Q a s q p + q W 8 Q c i k Y D J A 2 o 1 O V C U / W 0 7 F u f + x o j 1 L S H D x / Z 2 M e D 5 / V E w P X o 1 s 3 b t s / f i 8 D 7 T v 1 w R o 4 e O 5 I 2 M c w h b J w b l S 8 + U 4 n r n i I d 0 0 q K P y o 5 f a k 6 o m g w A k E A F / t 8 d w 0 R w q T x 1 4 4 g S C T u m S m c a y 0 X F + O v h 5 R i / E T a 7 2 w 0 I T / 7 + X v a C e W 3 y e d K Q R X 3 E L 0 K O E R x 1 6 d S q A g q Q W O r F C + x l p F M o G s w K l N 5 n K 0 E c V g 0 G I Y n E 2 C S t 6 6 + V u 7 e u W u N b i H w v t K y E t s G 2 o M T P x Z D J p D t V 1 C e p x / E Q x L H E y Q V P E n S r z X t p Q v 1 k p b P 6 z T N / b S Q U v k s H R g l U P u Y h 2 x Y i 4 e 8 a w e F H n K 3 4 R Y A G u q i y Y p K D 0 G l a 1 h O f H U 3 j 1 M D l Q R 9 v Q t P u n I I A Y 2 H k + X t 2 N F 5 Y L 1 8 q A P p H 4 t I W 2 9 + 1 k a P r W v m H m z A Z 0 9 N z 8 q w 8 t V J o 8 D 4 E C p n 0 h G Z k d K o S x t h Q q / x 5 n L L T w Z H s D n 1 Z 6 Q i H x K p t L I 8 R 6 5 D h / Y F T 7 U 6 s C r G U D 6 s q Y + a 6 0 m y N 7 N e z B U 8 l Y L e r r W p L 1 4 + 3 O z O z Y z r r H g v f j a s d o y p O j q 6 g p y 5 w B s d J 1 q k G q g p W 9 x v x r K 3 I 4 N Q n k A n 2 + L 6 t C 5 t J A l C m C B T S o K R h E s n p V A Q p 6 S X D 1 p H G q c I E 6 S p y y A 4 S e V U P g K E 3 f f W r q x t o V D D q p J Q Y P v W M q 2 s o H K C i r F A J V r v S e N a P l I 9 7 o / K U G L h Y m R s w E n u 0 W I k 7 I u l K A a N 0 t K 4 L Q z M l F R Y 9 j g r q r Y 2 t U E J d R l f h A f H i Y y 5 J 0 8 m 5 Y l M K M + s L D V 4 y Z O U Q E F Z J 8 u c e 0 E + c b a Q e o 1 2 f F Z f q d i C k c n F F r S O f / V n P w u e b P U g c v r O o + V r f U u E e + 3 D M q p t w c z o G C m S k 7 7 O Q E F s H g m q Z o X H K a 8 K f A M D + / n A 3 g + s y u V 4 G e / k m g s 4 3 e P 0 6 b M 2 u V t b V 2 / x b R 1 j I c E g X R j 9 Y 0 U L e k J k o r J k V t 4 N F k h C H D w b I A / p 7 9 t K Z H Q i k E 5 G G B f 7 J R a u 4 3 L 5 S b I F + Y 4 g Q R 4 E I c 8 I 4 m I j j b 4 G C c R 9 J m 7 J d x O 4 b s 0 T c X 1 d p f z y V 5 / b 8 6 0 m r D o J B b Z v r d Q K C / V q v p d L B q 0 8 X + k 0 l F c M v m F q A c G D J Q 4 r X q 5 k 4 p k 5 h X B g Y F A + / / w z O X r s q E 3 a V l Z X 2 Q R y J p l A v u u z R o P l T Y 4 0 j i i U G 2 O n k Q l P D o j h S J O U T k G 5 J s s 4 e J / l 2 + t 9 n q u L T F X Q 4 o w 6 S 6 l 7 L s y o 2 v e L f / N T 9 4 C r D K u S U G B T U 6 l V A o X v d W 5 n J f I V 5 C r Q N Y J X T 6 r h B d Q + R 6 i R n J 6 D i d 1 v v z 0 p V T V V s n X r F p v X Q u I W a 1 y u R G I 7 Z j q R T F z q z N P C p 4 / i G r g n h C P W y b Z Y Q A j K z j V 4 U 9 M s L y C B G R A 0 U M a e H J S 7 x i m 1 z e W H r 9 O I w / g 3 W W + Y y X 1 6 Q j 7 8 6 O i y a B a v A q v K K B E O d X U l E i 3 S S r J K C F U U B A v S V p H B e I u g L U b f / G q w k L r F f h A 8 z 4 v A + O j J k y 7 Z v r 1 F V Z 7 U J p l h c E 4 U q m A m e k d y 7 x u R J l N K C M g Z J l V X v 8 i 4 S q c U U c g P 4 o A g c + J w C P K S W g O x 1 U W I T E Y k V z 9 u 3 s k H R 6 a y k p j s 2 N W S t c 5 X Q 4 i c u f v 4 1 X f f r x A X r j z T F u v H U H 6 y l 1 7 d 9 e z E 5 q Z E G j + 7 Y C d C 1 w H a n y X D x z v H p X i e j z x 3 7 o L 5 9 X F i B 6 C R 4 v A a i 8 V N j U M 6 f K e S i V M 9 w v 5 4 m c B I g R d 6 Q 0 O D q l w i t 7 p j 0 j G Q v m R j f k m I F C J y E i k W n Z G a E r b k m p X H f U p I z T N 1 T g P p 1 M R t E E M s i 0 P X G u w 9 R i q X B 4 G 8 d E s S L C B V O r H c B K 7 F 5 q 8 3 K X / z d 3 / u H n W V Y t U T a m R 0 U m 7 c 7 n P e 6 E l i K X k y j R Q E I 5 Q j l u N S i l h L o W K E B / q Z e P D g o R E H l y I I w 2 E C Y H x 8 Q p 5 1 d 6 u 6 N C U t W 1 u C S c z s G B w c s v N 8 e f x H M 3 t l c p 5 h k y O U h l D N K g V c v p E j H C B E + F 7 q G o K Q F x 4 / O Q L p f Y 1 d P q T h 2 h E q K Z k s j X a g s R G J f C e V X O x U P A g 1 o 2 Q i / t W / / Z k 0 N B b O 4 W m L Q e 5 6 Q o G i o j w m 1 Z X F V k n J Y J V K m o o N Q l D J q X G B a y C p h h R q f Y v E c C K i g / r g I g N l Z c 7 r / M m T p 7 Z R C z 5 9 L L / Y t G m D H D 5 y S I 4 e P b o g m W i Q V y 5 f k Q 0 b m 6 2 T q I i 9 e N M U / V X 2 L 0 k I G n d A C i u L 4 P d b n H H P l 1 G 4 r F z 5 E X w Z p p f p n G A k S p d Q 1 I u P G f / O Q C y N N 2 5 s W v V k A p E z 9 1 a 3 h P I 4 f 7 F L e / l I y o R u g / l U 8 D 5 / N G o v r U x y I Z n I Q 3 p Z z K c t X l r x z m w m d I w S g 4 M D S a f Y b J u z L A Q a L u d N 8 R v W r l 0 j 5 5 6 s k f K K a q W L R 5 C i f + C f 7 y j I U j J Y f t B x u G u f T u W l x U l 1 D y I F a X 2 G T H J a b C F F Q A h D 2 o j D N V I p i J N m 8 p C J P B 6 L y l / 9 7 X 9 w z 7 / K o Y T q C G p i d Y N G c O Z 8 h x K C x Y h K I l P 5 I F N A L g i k s S O U i / 2 Y y p N J / 7 j 7 p F E D + W B L 5 4 f i o h l Z P 3 X F D r Z m u T r E Z Y N / 9 t H b u X N H 8 K r c w W / L h K 1 R o u E b U 4 J M h e X w + t A 9 R w x u u j x H j i C t s b 1 L C e A J 5 e a k I I e 7 9 v d M G s 1 C H N I a W x 7 S K E U o k 0 a o e h g 8 P K E 0 t h C o e U a s g F A 6 c J K / + f u / C M p 8 9 S N y 9 j U h F K A h n D 7 7 S H 9 V Q C i T U j 4 O J F S a d I J Q j k w p C R U i F p R y r L L P 5 5 Z P g 9 R l K s 8 D d e a z X R P S 2 9 c n o 8 O j M j Y 2 K i 3 b W n Q c l Z v / H + 5 F b H K J R w Q k 9 A 2 O R u y W Z 9 D o j Q p k W r 7 d T 1 4 T k e f u W T q I X f A E 8 v k B a Y x A / j q V d m Q K Y i O Q v w 4 k E 0 T i 2 q t 2 E C 1 I O w k F i Q J C a d l A K N X 3 5 L / + t / + k 0 r r w d o B d L F 4 r Q o H u Z 8 N y 5 3 6 P E c m s f U o s 5 n L C l r + 5 p E o n l C O V X u v n u b R r z G G C u R z F 3 E Q S j Z X T c n A R x 8 i w x H 1 4 a F h 2 7 d p p J n K s e q z u 5 a C 1 r + + V a E O G B L w y I A Q p S J E k k 7 t v O Z Z 2 c S p k q n y Q I 5 Q 2 s m S Q C 9 L 4 2 A I S y h G I P O a g L I Z M J q U C Y g W E 8 h L K J J O N n S b k 0 8 9 P y I 6 d q e U s r w N e O 0 K B 3 t 4 R + f F W t 3 I C 6 e Q l l A v J s Z T F A a E g k a U h U 4 h Y k M S n N R i S + c F l K h F C 6 u K D l o S U L b C 8 3 I M G 7 M G + e 9 e u / W j L 6 D m 6 B u M F Q D J Z o 3 d s U X g S p N J c + P v u n r 8 O 0 h Y c Y V y e S 1 v w 0 s i I 4 + 8 5 A l k 6 I J O L 5 6 p 6 G C f M v 9 K P m S C R J 1 S g 7 p l V T 8 P P / 9 W n s q V l I w / + W i F y 9 v 7 r R y j w 7 N m Q 3 L y d I l W 2 u S k f Q x Y b T 0 E W v T b S + M A / j X 0 e Z L E I 0 t h / u 3 D 3 X c L + + g h 8 v D 0 h 0 Q V W x t o d G n g A G j c N l M A 8 F a 8 4 8 y A u Q w k + l I Z u r 7 L X W Y p Y g / 8 c I w d X P q 0 h n A 8 B f H 6 K U E G c v O e J R B 5 k Q W K h x p E X I h R E 0 u s k o Q I C G a F C k s k m 3 F X l Q x X + + L P 3 p H V P / m P J 1 Q A l V K e r l d c Q 5 8 + 3 y c j Y l C M V Z D J i O S I 5 1 S + I I V N A r E z V z 1 / r H 8 e R I N 8 l i X 3 a / l r a 4 F 8 f 4 N M F 9 m 3 Q N s t f S 4 P w 9 b h q j C f b G H f p t f 3 n j / 0 N 4 o z 8 I F i O p U l 6 k o R D u t q H V O I 6 T R p Z 7 F 7 r p J I j k k u n J J Q F J V S Y R G 7 8 h F S C U G 7 y F j K x h + C / / n e r z 4 s 8 V 0 T O v c a E A q d P 3 5 H R x E y K V E a s l I Q i G H H m E M u H M K G 4 1 g 8 N 0 i 5 2 1 x a F 0 g 4 u v b 5 q W v Y u s F x e 2 z F / L Q 3 8 9 e 3 u Y v O C 0 C Z t t 1 0 2 f 2 n k 7 j W Q w V L E G u y f T 4 e C f 2 0 y K B l c O i O G J F m I R N o R x 6 W d R C I P a Z Q a O 5 l E s n Q g m Q J C 8 b r P P v 9 Q d r U W / k Y r L 4 P X n l C g s 6 t P 1 b 8 n S p a A U E m D B W l H p P k l l Y v 1 T 3 A d k M d i r u 0 q + O / u B Z n + y r C 9 Y U o 2 1 6 X P + i J 9 x q c i U l o 8 K y V 2 T h N e 4 B H p H S u S d l u B C z G M C h Y H K Y 1 o 7 J Y K 4 u D a / v u 0 i 5 N p y w 9 I Q z C S B O k w g Y w 4 w T 0 I Y / d c S E q j Z F p j y B N I J h 8 7 a e T n n F j G P i 2 f f H Z C 1 b z C 3 v V 1 K R A 5 1 / b 6 E w r 0 9 A z K p c v e p I 6 E 8 u Q K S K U x J E m X W J 5 E I V L x z 9 L 8 d 3 n A 8 l y C 3 A A + z 0 W 4 E W K g S N t w M l n 6 q W r Q t s x f S 3 P h U j R 4 F 7 v / / E n l G Q G S e S 5 Y 2 t 8 L 5 y U J F K Q 1 9 l I o k 1 B J I p F v z r R u r O R U v E A y 2 T W S C U I 5 4 4 N J K p V M / N J f / O p z 2 b j J b X f 2 u k M J 1 W V V 8 i a g + 2 m f X L 7 6 K C A T J A o s g B D G x 4 G k 4 j 7 k 8 M Y K I 4 q l 9 Y O M N F y 7 f J A k l O W 7 O A y X F c 6 j c d v / D I T z f d p d a S t 3 K Y u D e 5 q 2 V x D b f 5 9 2 s Q 9 2 x x P F g k 9 D m s B E b m l P q C A O X x u J g h C k w 6 p e S s 2 D U J N a d h H 5 F / / y E 2 n Z v p m n f i P w R h E K M P v / x R e X 9 J c r a c x I w d j K j a e M T K S T x A p I R D o g U I p c Q T p M I P t v F / Y a i 0 J / f Z S G Z O m 7 R O r S X 2 s c Z C a J Y d e O G F y 4 S + J Q X i i k r i F G R t r I k s 0 Y k U E k H 4 c J 5 Y m k 4 y N T + T R t a p 4 G T P 5 / + / d / q W W 8 6 t 1 F 8 0 L k / B t G K I 8 v v r h o E 6 W Z h E o S K y A S v a x X + b i G F X O I x Q d y b Z F n D f e C Z C a T u J y 3 1 G n s Q Z I X 2 f 8 g A w I k 4 + C e v Z j 3 u O D v p V 0 n g y O P h Y B I 6 S Q K J J W R J p U P c R z B I J A n l F P 1 P J H M o q c x + 0 R U V l b I X / / t f 7 R H f t M Q O d / + Z h I K n D l 9 U 5 7 3 j m j D h z x + P J W S V O S b a h g i F P R J I 5 O x x u d Z y n 0 4 9 1 z K 0 j l D G 7 l F / q / 9 d 7 G l k r E l X A w x f B 7 p U L D X M l 6 y O E U i J L V m O A K R Z 4 Q h 7 Y i T v L b Y k 8 h L J M 0 z E r n g V b 2 I f s e 2 b V v k 5 7 / 8 1 J 7 t z Y P I / w e h 6 + a x I D E m 2 w A A A A B J R U 5 E r k J g g g = = < / I m a g e > < / F r a m e > < L a y e r s C o n t e n t > & l t ; ? x m l   v e r s i o n = " 1 . 0 "   e n c o d i n g = " u t f - 1 6 " ? & g t ; & l t ; S e r i a l i z e d L a y e r M a n a g e r   x m l n s : x s i = " h t t p : / / w w w . w 3 . o r g / 2 0 0 1 / X M L S c h e m a - i n s t a n c e "   x m l n s : x s d = " h t t p : / / w w w . w 3 . o r g / 2 0 0 1 / X M L S c h e m a "   P l a y F r o m I s N u l l = " t r u e "   P l a y F r o m T i c k s = " 0 "   P l a y T o I s N u l l = " t r u e "   P l a y T o T i c k s = " 0 "   D a t a S c a l e = " N a N "   D i m n S c a l e = " N a N "   x m l n s = " h t t p : / / m i c r o s o f t . d a t a . v i s u a l i z a t i o n . g e o 3 d / 1 . 0 " & g t ; & l t ; L a y e r D e f i n i t i o n s & g t ; & l t ; L a y e r D e f i n i t i o n   N a m e = " L a y e r   1 "   G u i d = " c b 7 d e d f 7 - d 4 a 4 - 4 0 4 e - b 6 f e - 9 0 d 8 e c 6 4 5 f d d "   R e v = " 1 "   R e v G u i d = " d 1 5 d 5 5 7 d - a 2 3 2 - 4 a a 1 - 9 4 d 5 - 3 f 9 4 4 6 e 2 8 2 1 e "   V i s i b l e = " t r u e "   I n s t O n l y = " f a l s e " & g t ; & l t ; G e o V i s   V i s i b l e = " t r u e "   L a y e r C o l o r S e t = " f a l s e "   R e g i o n S h a d i n g M o d e S e t = " f a l s e "   R e g i o n S h a d i n g M o d e = " G l o b a l "   T T T e m p l a t e = " B a s i c "   V i s u a l T y p e = " P o i n t M a r k e r C h a r t "   N u l l s = " f a l s e "   Z e r o s = " t r u e "   N e g a t i v e s = " t r u e "   H e a t M a p B l e n d M o d e = " A d d "   V i s u a l S h a p e = " I n v e r t e d P y r a m i d "   L a y e r S h a p e S e t = " f a l s e "   L a y e r S h a p e = " I n v e r t e d P y r a m i d "   H i d d e n M e a s u r e = " f a l s e " & g t ; & l t ; L o c k e d V i e w S c a l e s & g t ; & l t ; L o c k e d V i e w S c a l e & g t ; N a N & l t ; / L o c k e d V i e w S c a l e & g t ; & l t ; L o c k e d V i e w S c a l e & g t ; N a N & l t ; / L o c k e d V i e w S c a l e & g t ; & l t ; L o c k e d V i e w S c a l e & g t ; N a N & l t ; / L o c k e d V i e w S c a l e & g t ; & l t ; L o c k e d V i e w S c a l e & g t ; N a N & l t ; / L o c k e d V i e w S c a l e & g t ; & l t ; / L o c k e d V i e w S c a l e s & g t ; & l t ; L a y e r C o l o r & g t ; & l t ; R & g t ; 0 & l t ; / R & g t ; & l t ; G & g t ; 0 & l t ; / G & g t ; & l t ; B & g t ; 0 & l t ; / B & g t ; & l t ; A & g t ; 0 & l t ; / A & g t ; & l t ; / L a y e r C o l o r & g t ; & l t ; C o l o r I n d i c e s   / & g t ; & l t ; G e o F i e l d W e l l D e f i n i t i o n   T i m e C h u n k = " N o n e "   A c c u m u l a t e = " f a l s e "   D e c a y = " N o n e "   D e c a y T i m e I s N u l l = " t r u e "   D e c a y T i m e T i c k s = " 0 "   V M T i m e A c c u m u l a t e = " f a l s e "   V M T i m e P e r s i s t = " f a l s e "   U s e r N o t M a p B y = " t r u e "   S e l T i m e S t g = " N o n e "   C h o o s i n g G e o F i e l d s = " f a l s e " & g t ; & l t ; M e a s u r e s   / & g t ; & l t ; M e a s u r e A F s   / & g t ; & l t ; C o l o r A F & g t ; N o n e & l t ; / C o l o r A F & g t ; & l t ; C h o s e n F i e l d s   / & g t ; & l t ; C h u n k B y & g t ; N o n e & l t ; / C h u n k B y & g t ; & l t ; C h o s e n G e o M a p p i n g s   / & g t ; & l t ; F i l t e r & g t ; & l t ; F C s   / & g t ; & l t ; / F i l t e r & g t ; & l t ; / G e o F i e l d W e l l D e f i n i t i o n & g t ; & l t ; P r o p e r t i e s   / & g t ; & l t ; C h a r t V i s u a l i z a t i o n s   / & g t ; & l t ; O p a c i t y F a c t o r s & g t ; & l t ; O p a c i t y F a c t o r & g t ; 1 & l t ; / O p a c i t y F a c t o r & g t ; & l t ; O p a c i t y F a c t o r & g t ; 1 & l t ; / O p a c i t y F a c t o r & g t ; & l t ; O p a c i t y F a c t o r & g t ; 1 & l t ; / O p a c i t y F a c t o r & g t ; & l t ; O p a c i t y F a c t o r & g t ; 1 & l t ; / O p a c i t y F a c t o r & g t ; & l t ; / O p a c i t y F a c t o r s & g t ; & l t ; D a t a S c a l e s & g t ; & l t ; D a t a S c a l e & g t ; 1 & l t ; / D a t a S c a l e & g t ; & l t ; D a t a S c a l e & g t ; 1 & l t ; / D a t a S c a l e & g t ; & l t ; D a t a S c a l e & g t ; 1 & l t ; / D a t a S c a l e & g t ; & l t ; D a t a S c a l e & g t ; 0 & l t ; / D a t a S c a l e & g t ; & l t ; / D a t a S c a l e s & g t ; & l t ; D i m n S c a l e s & g t ; & l t ; D i m n S c a l e & g t ; 1 & l t ; / D i m n S c a l e & g t ; & l t ; D i m n S c a l e & g t ; 1 & l t ; / D i m n S c a l e & g t ; & l t ; D i m n S c a l e & g t ; 1 & l t ; / D i m n S c a l e & g t ; & l t ; D i m n S c a l e & g t ; 1 & l t ; / D i m n S c a l e & g t ; & l t ; / D i m n S c a l e s & g t ; & l t ; / G e o V i s & g t ; & l t ; / L a y e r D e f i n i t i o n & g t ; & l t ; / L a y e r D e f i n i t i o n s & g t ; & l t ; D e c o r a t o r s   / & g t ; & l t ; / S e r i a l i z e d L a y e r M a n a g e r & g t ; < / L a y e r s C o n t e n t > < / S c e n e > < / S c e n e s > < / T o u r > 
</file>

<file path=customXml/itemProps1.xml><?xml version="1.0" encoding="utf-8"?>
<ds:datastoreItem xmlns:ds="http://schemas.openxmlformats.org/officeDocument/2006/customXml" ds:itemID="{F7A9FB71-73DE-4B09-B7A0-E790AF88CDCA}">
  <ds:schemaRefs>
    <ds:schemaRef ds:uri="http://www.w3.org/2001/XMLSchema"/>
    <ds:schemaRef ds:uri="http://microsoft.data.visualization.Client.Excel/1.0"/>
  </ds:schemaRefs>
</ds:datastoreItem>
</file>

<file path=customXml/itemProps2.xml><?xml version="1.0" encoding="utf-8"?>
<ds:datastoreItem xmlns:ds="http://schemas.openxmlformats.org/officeDocument/2006/customXml" ds:itemID="{6F2C5232-7618-4858-AD45-7001C7D48DDB}">
  <ds:schemaRefs>
    <ds:schemaRef ds:uri="http://www.w3.org/2001/XMLSchema"/>
    <ds:schemaRef ds:uri="http://microsoft.data.visualization.engine.tours/1.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Covid-19</vt:lpstr>
      <vt:lpstr>Energo</vt:lpstr>
      <vt:lpstr>Ukraina</vt:lpstr>
      <vt:lpstr>Graph</vt:lpstr>
      <vt:lpstr>SUPPORT MEASURES</vt:lpstr>
      <vt:lpstr>grafiks dinamika</vt:lpstr>
      <vt:lpstr>grafiks_</vt:lpstr>
      <vt:lpstr>izpildes dati</vt:lpstr>
      <vt:lpstr>pivot</vt:lpstr>
      <vt:lpstr>'Covid-19'!Print_Area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2022-05-16T07:01:34Z</dcterms:modified>
</cp:coreProperties>
</file>