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omments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v10\E-MacibuKursi\FM_e-veidlapas\Gala faili\"/>
    </mc:Choice>
  </mc:AlternateContent>
  <xr:revisionPtr revIDLastSave="0" documentId="13_ncr:1_{2AD8B939-61D5-4AD1-B4E9-2A462D2FE61F}" xr6:coauthVersionLast="47" xr6:coauthVersionMax="47" xr10:uidLastSave="{00000000-0000-0000-0000-000000000000}"/>
  <bookViews>
    <workbookView xWindow="615" yWindow="420" windowWidth="21750" windowHeight="12330" tabRatio="589" firstSheet="2" activeTab="4" xr2:uid="{211F057D-FCB3-414A-BF18-AFAB9055FE04}"/>
  </bookViews>
  <sheets>
    <sheet name="K" sheetId="15" state="hidden" r:id="rId1"/>
    <sheet name="M" sheetId="4" state="hidden" r:id="rId2"/>
    <sheet name="12-2-pielikums-risku-reģistrs" sheetId="3" r:id="rId3"/>
    <sheet name="11-pielikums-sakotn-riska-lim" sheetId="6" r:id="rId4"/>
    <sheet name="13-pielikums-riska-maz-plans" sheetId="7" r:id="rId5"/>
    <sheet name="14-pielikums-risku-saraksts" sheetId="10" r:id="rId6"/>
    <sheet name="14-pielikums-risku-karte" sheetId="9" r:id="rId7"/>
    <sheet name="17-pielikums-riska-profils" sheetId="11" r:id="rId8"/>
    <sheet name="18-pielikums-apk-rez-karte" sheetId="12" r:id="rId9"/>
  </sheets>
  <definedNames>
    <definedName name="_xlnm._FilterDatabase" localSheetId="3" hidden="1">'11-pielikums-sakotn-riska-lim'!$F$5:$W$5</definedName>
    <definedName name="_xlnm._FilterDatabase" localSheetId="2" hidden="1">'12-2-pielikums-risku-reģistrs'!$F$5:$X$5</definedName>
    <definedName name="_xlnm._FilterDatabase" localSheetId="4" hidden="1">'13-pielikums-riska-maz-plans'!$C$5:$H$5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3" l="1"/>
  <c r="M6" i="6" s="1"/>
  <c r="R8" i="3"/>
  <c r="L8" i="6" s="1"/>
  <c r="R9" i="3"/>
  <c r="R10" i="3"/>
  <c r="R11" i="3"/>
  <c r="R12" i="3"/>
  <c r="R13" i="3"/>
  <c r="L13" i="6" s="1"/>
  <c r="R14" i="3"/>
  <c r="R15" i="3"/>
  <c r="F14" i="6"/>
  <c r="F15" i="6"/>
  <c r="E14" i="6"/>
  <c r="E15" i="6"/>
  <c r="D14" i="6"/>
  <c r="D15" i="6"/>
  <c r="U6" i="6"/>
  <c r="V6" i="6" s="1"/>
  <c r="W6" i="6" s="1"/>
  <c r="T6" i="6"/>
  <c r="E7" i="6"/>
  <c r="E8" i="6"/>
  <c r="E9" i="6"/>
  <c r="E10" i="6"/>
  <c r="E11" i="6"/>
  <c r="E12" i="6"/>
  <c r="E13" i="6"/>
  <c r="D7" i="6"/>
  <c r="D8" i="6"/>
  <c r="D9" i="6"/>
  <c r="D10" i="6"/>
  <c r="D11" i="6"/>
  <c r="D12" i="6"/>
  <c r="D13" i="6"/>
  <c r="H7" i="6"/>
  <c r="I7" i="6"/>
  <c r="J7" i="6"/>
  <c r="K7" i="6"/>
  <c r="H8" i="6"/>
  <c r="I8" i="6"/>
  <c r="J8" i="6"/>
  <c r="K8" i="6"/>
  <c r="H9" i="6"/>
  <c r="I9" i="6"/>
  <c r="J9" i="6"/>
  <c r="K9" i="6"/>
  <c r="H10" i="6"/>
  <c r="I10" i="6"/>
  <c r="J10" i="6"/>
  <c r="K10" i="6"/>
  <c r="H11" i="6"/>
  <c r="I11" i="6"/>
  <c r="J11" i="6"/>
  <c r="K11" i="6"/>
  <c r="H12" i="6"/>
  <c r="I12" i="6"/>
  <c r="J12" i="6"/>
  <c r="K12" i="6"/>
  <c r="H13" i="6"/>
  <c r="I13" i="6"/>
  <c r="J13" i="6"/>
  <c r="K13" i="6"/>
  <c r="H14" i="6"/>
  <c r="I14" i="6"/>
  <c r="J14" i="6"/>
  <c r="K14" i="6"/>
  <c r="H15" i="6"/>
  <c r="I15" i="6"/>
  <c r="J15" i="6"/>
  <c r="K15" i="6"/>
  <c r="I6" i="6"/>
  <c r="J6" i="6"/>
  <c r="K6" i="6"/>
  <c r="H6" i="6"/>
  <c r="S7" i="3"/>
  <c r="T7" i="3" s="1"/>
  <c r="S13" i="3"/>
  <c r="T13" i="3" s="1"/>
  <c r="R7" i="3"/>
  <c r="L7" i="6" s="1"/>
  <c r="S8" i="3"/>
  <c r="T8" i="3" s="1"/>
  <c r="S9" i="3"/>
  <c r="T9" i="3" s="1"/>
  <c r="S10" i="3"/>
  <c r="T10" i="3" s="1"/>
  <c r="S11" i="3"/>
  <c r="T11" i="3" s="1"/>
  <c r="S12" i="3"/>
  <c r="T12" i="3" s="1"/>
  <c r="S14" i="3"/>
  <c r="T14" i="3" s="1"/>
  <c r="S15" i="3"/>
  <c r="T15" i="3" s="1"/>
  <c r="F13" i="11"/>
  <c r="R6" i="3"/>
  <c r="U7" i="6"/>
  <c r="U9" i="6"/>
  <c r="U10" i="6"/>
  <c r="U11" i="6"/>
  <c r="U12" i="6"/>
  <c r="U13" i="6"/>
  <c r="U15" i="6"/>
  <c r="T7" i="6"/>
  <c r="T8" i="6"/>
  <c r="U8" i="6" s="1"/>
  <c r="T9" i="6"/>
  <c r="T10" i="6"/>
  <c r="T11" i="6"/>
  <c r="T12" i="6"/>
  <c r="T13" i="6"/>
  <c r="T14" i="6"/>
  <c r="U14" i="6" s="1"/>
  <c r="T15" i="6"/>
  <c r="T6" i="3" l="1"/>
  <c r="M12" i="6"/>
  <c r="L6" i="6"/>
  <c r="L11" i="6"/>
  <c r="M11" i="6"/>
  <c r="M7" i="6"/>
  <c r="L15" i="6"/>
  <c r="L10" i="6"/>
  <c r="M15" i="6"/>
  <c r="M10" i="6"/>
  <c r="L12" i="6"/>
  <c r="M8" i="6"/>
  <c r="L9" i="6"/>
  <c r="M13" i="6"/>
  <c r="M9" i="6"/>
  <c r="L14" i="6"/>
  <c r="M14" i="6"/>
  <c r="H19" i="12"/>
  <c r="G19" i="12"/>
  <c r="H20" i="12" s="1"/>
  <c r="C7" i="7" l="1"/>
  <c r="C8" i="7"/>
  <c r="C9" i="7"/>
  <c r="C10" i="7"/>
  <c r="C11" i="7"/>
  <c r="C12" i="7"/>
  <c r="C13" i="7"/>
  <c r="C14" i="7"/>
  <c r="C15" i="7"/>
  <c r="C6" i="7"/>
  <c r="D7" i="7"/>
  <c r="F7" i="7"/>
  <c r="G7" i="7"/>
  <c r="H7" i="7"/>
  <c r="D8" i="7"/>
  <c r="F8" i="7"/>
  <c r="G8" i="7"/>
  <c r="H8" i="7"/>
  <c r="D9" i="7"/>
  <c r="F9" i="7"/>
  <c r="G9" i="7"/>
  <c r="H9" i="7"/>
  <c r="D10" i="7"/>
  <c r="F10" i="7"/>
  <c r="G10" i="7"/>
  <c r="H10" i="7"/>
  <c r="D11" i="7"/>
  <c r="F11" i="7"/>
  <c r="G11" i="7"/>
  <c r="H11" i="7"/>
  <c r="D12" i="7"/>
  <c r="F12" i="7"/>
  <c r="G12" i="7"/>
  <c r="H12" i="7"/>
  <c r="D13" i="7"/>
  <c r="F13" i="7"/>
  <c r="G13" i="7"/>
  <c r="H13" i="7"/>
  <c r="D14" i="7"/>
  <c r="F14" i="7"/>
  <c r="G14" i="7"/>
  <c r="H14" i="7"/>
  <c r="D15" i="7"/>
  <c r="F15" i="7"/>
  <c r="G15" i="7"/>
  <c r="H15" i="7"/>
  <c r="H6" i="7"/>
  <c r="G6" i="7"/>
  <c r="F6" i="7"/>
  <c r="D6" i="7"/>
  <c r="F8" i="6"/>
  <c r="G8" i="6"/>
  <c r="F9" i="6"/>
  <c r="G9" i="6"/>
  <c r="F10" i="6"/>
  <c r="G10" i="6"/>
  <c r="F11" i="6"/>
  <c r="G11" i="6"/>
  <c r="F12" i="6"/>
  <c r="G12" i="6"/>
  <c r="F13" i="6"/>
  <c r="G13" i="6"/>
  <c r="G14" i="6"/>
  <c r="G15" i="6"/>
  <c r="F7" i="6"/>
  <c r="G7" i="6"/>
  <c r="V7" i="6"/>
  <c r="W7" i="6" s="1"/>
  <c r="V8" i="6"/>
  <c r="W8" i="6" s="1"/>
  <c r="V9" i="6"/>
  <c r="W9" i="6" s="1"/>
  <c r="V10" i="6"/>
  <c r="W10" i="6" s="1"/>
  <c r="V11" i="6"/>
  <c r="W11" i="6" s="1"/>
  <c r="V12" i="6"/>
  <c r="W12" i="6" s="1"/>
  <c r="V13" i="6"/>
  <c r="W13" i="6" s="1"/>
  <c r="V14" i="6"/>
  <c r="W14" i="6" s="1"/>
  <c r="V15" i="6"/>
  <c r="W15" i="6" s="1"/>
  <c r="C7" i="6"/>
  <c r="C8" i="6"/>
  <c r="C9" i="6"/>
  <c r="C10" i="6"/>
  <c r="C11" i="6"/>
  <c r="C12" i="6"/>
  <c r="C13" i="6"/>
  <c r="C14" i="6"/>
  <c r="C15" i="6"/>
  <c r="F6" i="6"/>
  <c r="G6" i="6"/>
  <c r="C6" i="6"/>
  <c r="E6" i="6"/>
  <c r="D6" i="6"/>
  <c r="F9" i="10"/>
  <c r="F10" i="10"/>
  <c r="F6" i="10"/>
  <c r="F7" i="10"/>
  <c r="F8" i="10"/>
  <c r="F5" i="10"/>
  <c r="F11" i="10"/>
  <c r="U6" i="3"/>
  <c r="D8" i="4"/>
  <c r="D7" i="4"/>
  <c r="D6" i="4"/>
  <c r="D5" i="4"/>
  <c r="P8" i="4"/>
  <c r="G11" i="12"/>
  <c r="N13" i="6" l="1"/>
  <c r="E12" i="7"/>
  <c r="N15" i="6"/>
  <c r="N11" i="6"/>
  <c r="N14" i="6"/>
  <c r="N10" i="6"/>
  <c r="E6" i="7"/>
  <c r="N7" i="6"/>
  <c r="N6" i="6"/>
  <c r="H11" i="12"/>
  <c r="H12" i="12" s="1"/>
  <c r="U13" i="3" l="1"/>
  <c r="E13" i="7"/>
  <c r="U10" i="3"/>
  <c r="U15" i="3"/>
  <c r="E15" i="7"/>
  <c r="E11" i="7"/>
  <c r="U12" i="3"/>
  <c r="U14" i="3"/>
  <c r="U11" i="3"/>
  <c r="N12" i="6"/>
  <c r="E10" i="7"/>
  <c r="E14" i="7"/>
  <c r="E7" i="7"/>
  <c r="U7" i="3"/>
  <c r="N9" i="6" l="1"/>
  <c r="E9" i="7"/>
  <c r="U9" i="3"/>
  <c r="E8" i="7"/>
  <c r="N8" i="6"/>
  <c r="U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Anda</author>
  </authors>
  <commentList>
    <comment ref="D4" authorId="0" shapeId="0" xr:uid="{6272AA64-4357-46CB-A43C-29AE29170F15}">
      <text>
        <r>
          <rPr>
            <sz val="9"/>
            <color indexed="81"/>
            <rFont val="Tahoma"/>
            <family val="2"/>
            <charset val="186"/>
          </rPr>
          <t>Īss riska notikuma apraksts, kas atspoguļo riska būtību</t>
        </r>
      </text>
    </comment>
    <comment ref="E4" authorId="0" shapeId="0" xr:uid="{463821D2-94C9-43D1-B6E6-702F14AD40BE}">
      <text>
        <r>
          <rPr>
            <sz val="9"/>
            <color indexed="81"/>
            <rFont val="Tahoma"/>
            <family val="2"/>
            <charset val="186"/>
          </rPr>
          <t>Riska, riska notikuma formulējums. Skatīt Risku vadības ieviešanas rokasgrāmatas 5.4. nodaļu "5.4. Risku identificēšana – avoti, metodes, risku indikatori"</t>
        </r>
      </text>
    </comment>
    <comment ref="F4" authorId="0" shapeId="0" xr:uid="{26A30ECB-DC56-4C53-9FF8-8FD8D0A48AA9}">
      <text>
        <r>
          <rPr>
            <sz val="9"/>
            <color indexed="81"/>
            <rFont val="Tahoma"/>
            <family val="2"/>
            <charset val="186"/>
          </rPr>
          <t>Skatīt Risku vadības ieviešanas rokasgrāmatas 5.3. nodaļu "Risku grupas/klasifikācija – skaidrojumi un piemēri publiskā sektora kontekstā"</t>
        </r>
      </text>
    </comment>
    <comment ref="G4" authorId="0" shapeId="0" xr:uid="{C8A45A33-8516-496D-8639-7282D244D0CA}">
      <text>
        <r>
          <rPr>
            <sz val="9"/>
            <color indexed="81"/>
            <rFont val="Tahoma"/>
            <family val="2"/>
            <charset val="186"/>
          </rPr>
          <t>Skatīt Risku vadības ieviešanas rokasgrāmatas 5.3. nodaļu "Risku grupas/klasifikācija – skaidrojumi un piemēri publiskā sektora kontekstā"</t>
        </r>
      </text>
    </comment>
    <comment ref="H4" authorId="0" shapeId="0" xr:uid="{4B7639DF-3C34-4BB2-9D4B-F735C176A3D2}">
      <text>
        <r>
          <rPr>
            <sz val="9"/>
            <color indexed="81"/>
            <rFont val="Tahoma"/>
            <family val="2"/>
            <charset val="186"/>
          </rPr>
          <t xml:space="preserve">Datums, kurā risks reģistrēts risku reģistrā. </t>
        </r>
      </text>
    </comment>
    <comment ref="I4" authorId="0" shapeId="0" xr:uid="{F7307391-1FDB-4B30-B31C-D48B4DB0D6C7}">
      <text>
        <r>
          <rPr>
            <sz val="9"/>
            <color indexed="81"/>
            <rFont val="Tahoma"/>
            <family val="2"/>
            <charset val="186"/>
          </rPr>
          <t>Kas konkrēti izraisa riska rašanos, kāpēc risks rodas? Skatīt Risku vadības ieviešanas rokasgrāmatas 5.4. nodaļu "Risku identificēšana – avoti, metodes, risku indikatori"</t>
        </r>
      </text>
    </comment>
    <comment ref="J4" authorId="0" shapeId="0" xr:uid="{3DFAC34A-1603-4CF0-8997-0CBB0805B137}">
      <text>
        <r>
          <rPr>
            <sz val="9"/>
            <color indexed="81"/>
            <rFont val="Tahoma"/>
            <family val="2"/>
            <charset val="186"/>
          </rPr>
          <t>Kas notiks, ja risks īstenosies? Skatīt Risku vadības ieviešanas rokasgrāmatas 5.5.1. nodaļu "5.5.1. Risku novērtēšanas kritēriji". Tiek skaidrota 13. - 15. kolonnā uzrādītā ietekme un citas būtiskas riska sekas, ja tādas konstatētas</t>
        </r>
      </text>
    </comment>
    <comment ref="K4" authorId="0" shapeId="0" xr:uid="{5B664607-674D-44B6-8E47-619C82EE226E}">
      <text>
        <r>
          <rPr>
            <sz val="9"/>
            <color indexed="81"/>
            <rFont val="Tahoma"/>
            <family val="2"/>
            <charset val="186"/>
          </rPr>
          <t>Iestādē apstiprināts process, kas, piemēram, iekļauts procesu sarakstā, kuru risks ietekmē vai kura ietvaros tas var īstenoties, nosaukums. Procesu nosaukumus iespējams aizstāt ar funkciju, kas noteiktas normatīvajos aktos nosaukumiem, ja iestādē nav apzināti un noteikti procesi</t>
        </r>
      </text>
    </comment>
    <comment ref="L4" authorId="0" shapeId="0" xr:uid="{AC8040F9-594D-4670-B8E8-BC4C0DA6CB87}">
      <text>
        <r>
          <rPr>
            <sz val="9"/>
            <color indexed="81"/>
            <rFont val="Tahoma"/>
            <family val="2"/>
            <charset val="186"/>
          </rPr>
          <t>Persona/ struktūrvienība, kurai ir iespējams ietekmēt riska līmeni, un kura nodrošina riska mazinošo pasākumu ieviešanu un riska līmeņa izmaiņu uzraudzību. Skatīt Risku vadības rokasgrāmatas 4.1.2. nodaļu "Risku pārvaldības lomas un to atbildība", tai skaitā 8.tabulu</t>
        </r>
      </text>
    </comment>
    <comment ref="M4" authorId="0" shapeId="0" xr:uid="{0A2B91A3-3F0A-481A-8674-CF2804319C0E}">
      <text>
        <r>
          <rPr>
            <sz val="9"/>
            <color indexed="81"/>
            <rFont val="Tahoma"/>
            <family val="2"/>
            <charset val="186"/>
          </rPr>
          <t>Iestādes normatīvajos aktos noteiktās un/ vai praksē īstenotās iekšējās kontroles, kas mazina riska līmeni. Skatīt Risku vadības ieviešanas rokasgrāmatas 2.2.nodaļu Risku vadība un iekšējās kontroles sistēma", tai skaitā 5. tabulu.  "IKS pamatelementi"</t>
        </r>
      </text>
    </comment>
    <comment ref="N4" authorId="0" shapeId="0" xr:uid="{3E19F19B-1A48-42F4-89E1-BC41795F137A}">
      <text>
        <r>
          <rPr>
            <sz val="9"/>
            <color indexed="81"/>
            <rFont val="Tahoma"/>
            <family val="2"/>
            <charset val="186"/>
          </rPr>
          <t>Skatīt Risku vadības ieviešanas rokasgrāmatas 5.5.1. nodaļu "Risku novērtēšanas kritēriji" un 15.-17.tabulu un 9. pielikumu. Šajā kolonnā izmantoti 15.tabulā iekļautie varbūtības novērtējuma kritēriji</t>
        </r>
      </text>
    </comment>
    <comment ref="O4" authorId="0" shapeId="0" xr:uid="{E34A24D1-7112-4504-9119-C1C65DCEE735}">
      <text>
        <r>
          <rPr>
            <sz val="9"/>
            <color indexed="81"/>
            <rFont val="Tahoma"/>
            <family val="2"/>
            <charset val="186"/>
          </rPr>
          <t>Skatīt Risku vadības ieviešanas rokasgrāmatas 5.5.1. nodaļu "Risku novērtēšanas kritēriji", tai skaitā 18. - 20.tabulu. Šajā kolonnā izmantoti 18.tabulā iekļautie ietekmes uz stratēģiskajiem mērķiem novērtējuma kritēriji</t>
        </r>
      </text>
    </comment>
    <comment ref="P4" authorId="0" shapeId="0" xr:uid="{8620E5E5-3983-4341-9D66-17C979FF8112}">
      <text>
        <r>
          <rPr>
            <sz val="9"/>
            <color indexed="81"/>
            <rFont val="Tahoma"/>
            <family val="2"/>
            <charset val="186"/>
          </rPr>
          <t>Skatīt Risku vadības ieviešanas rokasgrāmatas 5.5.1. nodaļu "Risku novērtēšanas kritēriji", tai skaitā 18. - 20.tabulu. Šajā kolonnā izmantoti 18.tabulā iekļautie ietekmes uz reputāciju novērtējuma kritēriji</t>
        </r>
      </text>
    </comment>
    <comment ref="Q4" authorId="0" shapeId="0" xr:uid="{6B813D62-BA2C-4FFC-8BA1-8E4080DE6D73}">
      <text>
        <r>
          <rPr>
            <sz val="9"/>
            <color indexed="81"/>
            <rFont val="Tahoma"/>
            <family val="2"/>
            <charset val="186"/>
          </rPr>
          <t>Skatīt Risku vadības ieviešanas rokasgrāmatas 5.5.1. nodaļu "Risku novērtēšanas kritēriji", tai skaitā 18. - 20.tabulu. Šajā kolonnā izmantoti 18.tabulā iekļautie ietekmes uz finansēm novērtējuma kritēriji</t>
        </r>
      </text>
    </comment>
    <comment ref="R4" authorId="0" shapeId="0" xr:uid="{864C404F-3280-466A-8A34-004C4BE1012E}">
      <text>
        <r>
          <rPr>
            <sz val="9"/>
            <color indexed="81"/>
            <rFont val="Tahoma"/>
            <family val="2"/>
            <charset val="186"/>
          </rPr>
          <t>Skatīt Risku vadības ieviešanas rokasgrāmatas 5.5.1. nodaļu "Risku novērtēšanas kritēriji". Izvēlās vislielāko vērtību no visiem ietekmes veidiem (ietekmes uz stratēģiskajiem mērķiem, uz reputāciju un finansēm)</t>
        </r>
      </text>
    </comment>
    <comment ref="S4" authorId="0" shapeId="0" xr:uid="{7F6D96FC-AB4B-4C81-8A13-AFFE40B8CBFF}">
      <text>
        <r>
          <rPr>
            <sz val="9"/>
            <color indexed="81"/>
            <rFont val="Tahoma"/>
            <family val="2"/>
            <charset val="186"/>
          </rPr>
          <t>Riska vērtību nosaka kā riska varbūtības un ietekmes reizinājumu. Skatīt Risku vadības ieviešanas  rokasgrāmatas 5.5.1. nodaļu "Risku novērtēšanas kritēriji". Formula izvēlās vislielāko vērtību no visiem ietekmes veidiem (ietekmes uz stratēģiskajiem mērķiem, uz reputāciju un finansēm)</t>
        </r>
      </text>
    </comment>
    <comment ref="T4" authorId="0" shapeId="0" xr:uid="{62BB1831-D830-4DEA-AF0F-8D1D4B070321}">
      <text>
        <r>
          <rPr>
            <sz val="9"/>
            <color indexed="81"/>
            <rFont val="Tahoma"/>
            <family val="2"/>
            <charset val="186"/>
          </rPr>
          <t>Skatīt Risku vadības ieviešanas rokasgrāmatas 5.11. nodaļu "5.11. Risku kartes izveide un uzturēšana, aktualizēšana" un 16.pielikumu</t>
        </r>
      </text>
    </comment>
    <comment ref="U4" authorId="0" shapeId="0" xr:uid="{864D486E-CACC-4C8A-A0C2-E9D4F4EF6C15}">
      <text>
        <r>
          <rPr>
            <sz val="9"/>
            <color indexed="81"/>
            <rFont val="Tahoma"/>
            <family val="2"/>
            <charset val="186"/>
          </rPr>
          <t>Skatīt Risku vadības ieviešanas rokasgrāmatas 5.7.nodaļu "Reaģēšana uz riskiem, stratēģijas rīcībai ar riskiem, reaģēšanas uz riskiem pasākumu noteikšana, atlikušā riska novērtēšana, risku mazināšanas pasākumu efektivitātes novērtēšana" un 5.7.1. nodaļu "Reaģēšana uz riskiem, stratēģijas rīcībai ar riskiem". Riska līmeni nav nepieciešams samazināt, ja tas ir zems jeb "zaļās" zonas risks. iska līmenis var būt pieņemams gadījumā, ja iestādei nav objektīvu iespēju to mazināt ar samērīgiem līdzekļiem, ir ieviestas esošās kontroles, kas ir pietiekami efektīvas riska vadībai (t.i. kontroles tiek īstenotas un novērš riska iestāšanās varbūtību vai mazina tā ietekmi un riska līmenis atbilst iestādes riska apetītei)."</t>
        </r>
      </text>
    </comment>
    <comment ref="V4" authorId="0" shapeId="0" xr:uid="{E71C6DB0-BD71-4C7A-96F0-F5F63CAF8C73}">
      <text>
        <r>
          <rPr>
            <sz val="9"/>
            <color indexed="81"/>
            <rFont val="Tahoma"/>
            <family val="2"/>
            <charset val="186"/>
          </rPr>
          <t>Šo kolonnu aizpilda tikai tiem riskiem, kuru līmenis pārsniedz iestādes pieļaujamo riska līmeni. Zemas jeb "zaļās" zonas riskiem parasti nenosaka pasākumus riska mazināšanai, jo šis riska līmenis ir pieļaujams. Skatīt Risku vadības ieviešanas rokasgrāmatas 5.7.2. nodaļu "Reaģēšanas uz riskiem pasākumu noteikšana". Riska līmeni nav nepieciešams samazināt, ja tas ir zems jeb "zaļās" zonas risks</t>
        </r>
      </text>
    </comment>
    <comment ref="W4" authorId="0" shapeId="0" xr:uid="{83EBA592-8FDC-4216-83E4-95CE7ACB0E29}">
      <text>
        <r>
          <rPr>
            <sz val="9"/>
            <color indexed="81"/>
            <rFont val="Tahoma"/>
            <family val="2"/>
            <charset val="186"/>
          </rPr>
          <t>Iestādes struktūrvienības, kuras kompetencē ir riska mazinošā pasākuma ieviešana, nosaukums/ atbildīgā darbinieka, kurš nodrošinās attiecīgo pasākumu  amats</t>
        </r>
      </text>
    </comment>
    <comment ref="X4" authorId="0" shapeId="0" xr:uid="{69B34122-D705-482E-90F8-639A254AB554}">
      <text>
        <r>
          <rPr>
            <sz val="9"/>
            <color indexed="81"/>
            <rFont val="Tahoma"/>
            <family val="2"/>
            <charset val="186"/>
          </rPr>
          <t>Norāda iestādē plānoto apstiprināto risku mazinošo pasākumu izpildes termiņu. 
Lai šai kolonnai piesaistītu kalendāru, iespējams instalēt bezmaksas MS Excel rīku Ablebits Tools (https://www.ablebits.com/downloads/index.php), kur iespējams izvēlēties funkcionalitāti "Date Picker". Nospiežot peles labo taustiņu šīs kolonnas šūnās, izvēlnē būs iespējams izvēlēties kalendāra funkciju "Select date from calendar"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Anda</author>
  </authors>
  <commentList>
    <comment ref="D4" authorId="0" shapeId="0" xr:uid="{ECDF8F76-3BEB-45CA-9771-BC1F918F6E69}">
      <text>
        <r>
          <rPr>
            <sz val="9"/>
            <color indexed="81"/>
            <rFont val="Tahoma"/>
            <family val="2"/>
            <charset val="186"/>
          </rPr>
          <t>Īss riska notikuma apraksts, kas atspoguļo riska būtību</t>
        </r>
      </text>
    </comment>
    <comment ref="E4" authorId="0" shapeId="0" xr:uid="{063C986F-8ABA-486C-BD78-6077A9D80C07}">
      <text>
        <r>
          <rPr>
            <sz val="9"/>
            <color indexed="81"/>
            <rFont val="Tahoma"/>
            <family val="2"/>
            <charset val="186"/>
          </rPr>
          <t>Riska, riska notikuma formulējums. Skatīt Risku vadības ieviešanas rokasgrāmatas 5.4. nodaļu "5.4. Risku identificēšana – avoti, metodes, risku indikatori"</t>
        </r>
      </text>
    </comment>
    <comment ref="F4" authorId="0" shapeId="0" xr:uid="{B2F6EEE5-CCEE-49C5-8E04-C1EC5FD172A1}">
      <text>
        <r>
          <rPr>
            <sz val="9"/>
            <color indexed="81"/>
            <rFont val="Tahoma"/>
            <family val="2"/>
            <charset val="186"/>
          </rPr>
          <t>Skatīt Risku vadības ieviešanas rokasgrāmatas 5.3. nodaļu "Risku grupas/klasifikācija – skaidrojumi un piemēri publiskā sektora kontekstā"</t>
        </r>
      </text>
    </comment>
    <comment ref="G4" authorId="0" shapeId="0" xr:uid="{D659193D-5FF5-4864-9104-C400B1E55CC6}">
      <text>
        <r>
          <rPr>
            <sz val="9"/>
            <color indexed="81"/>
            <rFont val="Tahoma"/>
            <family val="2"/>
            <charset val="186"/>
          </rPr>
          <t>Skatīt Risku vadības ieviešanas rokasgrāmatas 5.3. nodaļu "Risku grupas/klasifikācija – skaidrojumi un piemēri publiskā sektora kontekstā"</t>
        </r>
      </text>
    </comment>
    <comment ref="H4" authorId="0" shapeId="0" xr:uid="{415FABFF-465B-407E-BE01-1C6534500646}">
      <text>
        <r>
          <rPr>
            <sz val="9"/>
            <color indexed="81"/>
            <rFont val="Tahoma"/>
            <family val="2"/>
            <charset val="186"/>
          </rPr>
          <t>Skatīt Risku vadības ieviešanas rokasgrāmatas 5.5.1. nodaļu "Risku novērtēšanas kritēriji" un 15.-17.tabulu un 9. pielikumu. Šajā kolonnā izmantoti 15.tabulā iekļautie varbūtības novērtējuma kritēriji, ņemot vērā, ka nav ieviestas esošās kontroles (noteiktas iekšejos un ārējos normatīvajos aktos, kā arī faktiski īstenotās)</t>
        </r>
      </text>
    </comment>
    <comment ref="I4" authorId="0" shapeId="0" xr:uid="{4B7CB54C-780B-4872-9E52-15A4CD05AE28}">
      <text>
        <r>
          <rPr>
            <sz val="9"/>
            <color indexed="81"/>
            <rFont val="Tahoma"/>
            <family val="2"/>
            <charset val="186"/>
          </rPr>
          <t>Skatīt Risku vadības ieviešanas rokasgrāmatas 5.5.1. nodaļu "Risku novērtēšanas kritēriji", tai skaitā 18. - 20.tabulu. 
Šajā kolonnā izmantoti 18.tabulā iekļautie ietekmes uz stratēģiskajiem mērķiem novērtējuma kritēriji, ņemot vērā, ka nav ieviestas eošās kontroles (noteiktas iekšejos un ārējos normatīvajos aktos, kā arī faktiski īstenotās)</t>
        </r>
      </text>
    </comment>
    <comment ref="J4" authorId="0" shapeId="0" xr:uid="{7452D722-2927-43B6-91DC-420D7E92D4C0}">
      <text>
        <r>
          <rPr>
            <sz val="9"/>
            <color indexed="81"/>
            <rFont val="Tahoma"/>
            <family val="2"/>
            <charset val="186"/>
          </rPr>
          <t>Skatīt Risku vadības ieviešanas rokasgrāmatas 5.5.1. nodaļu "Risku novērtēšanas kritēriji", tai skaitā 18. - 20.tabulu. Šajā kolonnā izmantoti 18.tabulā iekļautie ietekmes uz reputāciju novērtējuma kritēriji,  ņemot vērā, ka nav ieviestas eošās kontroles (noteiktas iekšejos un ārējos normatīvajos aktos, kā arī faktiski īstenotās)</t>
        </r>
      </text>
    </comment>
    <comment ref="K4" authorId="0" shapeId="0" xr:uid="{6A3F06E6-78E4-4D55-A3EA-76DB9BB6826A}">
      <text>
        <r>
          <rPr>
            <sz val="9"/>
            <color indexed="81"/>
            <rFont val="Tahoma"/>
            <family val="2"/>
            <charset val="186"/>
          </rPr>
          <t>Skatīt Risku vadības ieviešanas rokasgrāmatas 5.5.1. nodaļu "Risku novērtēšanas kritēriji", tai skaitā 18. - 20.tabulu. 
Šajā kolonnā izmantoti 18.tabulā iekļautie ietekmes uz finansēm novērtējuma kritēriji,  ņemot vērā, ka nav ieviestas eošās kontroles (noteiktas iekšejos un ārējos normatīvajos aktos, kā arī faktiski īstenotās)</t>
        </r>
      </text>
    </comment>
    <comment ref="L4" authorId="0" shapeId="0" xr:uid="{1A9AB292-9588-49AF-A1C2-276216B62C9B}">
      <text>
        <r>
          <rPr>
            <sz val="9"/>
            <color indexed="81"/>
            <rFont val="Tahoma"/>
            <family val="2"/>
            <charset val="186"/>
          </rPr>
          <t>Skatīt Risku vadības ieviešanas rokasgrāmatas 5.5.1. nodaļu "Risku novērtēšanas kritēriji". Izvēlās vislielāko vērtību no visiem ietekmes veidiem (ietekmes uz stratēģiskajiem mērķiem, uz reputāciju un finansēm)</t>
        </r>
      </text>
    </comment>
    <comment ref="M4" authorId="0" shapeId="0" xr:uid="{A0D8C87F-A264-4E9A-A9F1-57AAF0310173}">
      <text>
        <r>
          <rPr>
            <sz val="9"/>
            <color indexed="81"/>
            <rFont val="Tahoma"/>
            <family val="2"/>
            <charset val="186"/>
          </rPr>
          <t>Riska vērtību nosaka kā riska varbūtības un ietekmes reizinājumu. Skatīt Risku vadības ieviešanas  rokasgrāmatas 5.5.1. nodaļu "Risku novērtēšanas kritēriji". Izvēlās vislielāko vērtību no visiem ietekmes veidiem (ietekmes uz stratēģiskajiem mērķiem, uz reputāciju un finansēm)</t>
        </r>
      </text>
    </comment>
    <comment ref="N4" authorId="0" shapeId="0" xr:uid="{D459723D-3617-4C43-94C0-489ADCCEE73D}">
      <text>
        <r>
          <rPr>
            <sz val="9"/>
            <color indexed="81"/>
            <rFont val="Tahoma"/>
            <family val="2"/>
            <charset val="186"/>
          </rPr>
          <t>Skatīt Risku vadības ieviešanas rokasgrāmatas 5.11. nodaļu "Risku kartes izveide un uzturēšana, aktualizēšana" un 16.pielikumu</t>
        </r>
      </text>
    </comment>
    <comment ref="O4" authorId="0" shapeId="0" xr:uid="{02B4799E-A275-4F99-B6E2-F5CC2274C0D6}">
      <text>
        <r>
          <rPr>
            <sz val="9"/>
            <color indexed="81"/>
            <rFont val="Tahoma"/>
            <family val="2"/>
            <charset val="186"/>
          </rPr>
          <t>Iestādes normatīvajos aktos noteiktās un/ vai praksē īstenotās iekšējās kontroles, kas mazina riska līmeni. Skatīt Risku vadības ieviešanas rokasgrāmatas 2.2.nodaļu Risku vadība un iekšējās kontroles sistēma", tai skaitā 5. tabulu.  "IKS pamatelementi"</t>
        </r>
      </text>
    </comment>
    <comment ref="P4" authorId="0" shapeId="0" xr:uid="{FF6113A0-F66C-4B39-AD2F-A317329AAEC7}">
      <text>
        <r>
          <rPr>
            <sz val="9"/>
            <color indexed="81"/>
            <rFont val="Tahoma"/>
            <family val="2"/>
            <charset val="186"/>
          </rPr>
          <t>Skatīt Risku vadības ieviešanas rokasgrāmatas 5.5.1. nodaļu "Risku novērtēšanas kritēriji" un 15.-17.tabulu un 9. pielikumu. Šajā kolonnā izmantoti 15.tabulā iekļautie varbūtības novērtējuma kritēriji, ņemot vēra esošās kontroles jeb 16.kolonnu</t>
        </r>
      </text>
    </comment>
    <comment ref="Q4" authorId="0" shapeId="0" xr:uid="{176C28CD-E15A-4662-9A27-B386F98FA989}">
      <text>
        <r>
          <rPr>
            <sz val="9"/>
            <color indexed="81"/>
            <rFont val="Tahoma"/>
            <family val="2"/>
            <charset val="186"/>
          </rPr>
          <t>Skatīt Risku vadības ieviešanas rokasgrāmatas 5.5.1. nodaļu "Risku novērtēšanas kritēriji", tai skaitā 18. - 20.tabulu. Šajā kolonnā izmantoti 18.tabulā iekļautie ietekmes uz stratēģiskajiem mērķiem novērtējuma kritēriji</t>
        </r>
      </text>
    </comment>
    <comment ref="R4" authorId="0" shapeId="0" xr:uid="{55F16650-9980-4F4B-8A20-61D4453F0FB9}">
      <text>
        <r>
          <rPr>
            <sz val="9"/>
            <color indexed="81"/>
            <rFont val="Tahoma"/>
            <family val="2"/>
            <charset val="186"/>
          </rPr>
          <t>Skatīt Risku vadības ieviešanas rokasgrāmatas 5.5.1. nodaļu "Risku novērtēšanas kritēriji", tai skaitā 18. - 20.tabulu. Šajā kolonnā izmantoti 18.tabulā iekļautie ietekmes uz reputāciju novērtējuma kritēriji</t>
        </r>
      </text>
    </comment>
    <comment ref="S4" authorId="0" shapeId="0" xr:uid="{05F257C9-09AF-44C0-B244-2D2DED3774A6}">
      <text>
        <r>
          <rPr>
            <sz val="9"/>
            <color indexed="81"/>
            <rFont val="Tahoma"/>
            <family val="2"/>
            <charset val="186"/>
          </rPr>
          <t>Skatīt Risku vadības ieviešanas rokasgrāmatas 5.5.1. nodaļu "Risku novērtēšanas kritēriji", tai skaitā 18. - 20.tabulu. Šajā kolonnā izmantoti 18.tabulā iekļautie ietekmes uz finansēm novērtējuma kritēriji</t>
        </r>
      </text>
    </comment>
    <comment ref="T4" authorId="0" shapeId="0" xr:uid="{49C80A5C-707C-4BB3-8B67-D93A55D65D01}">
      <text>
        <r>
          <rPr>
            <sz val="9"/>
            <color indexed="81"/>
            <rFont val="Tahoma"/>
            <family val="2"/>
            <charset val="186"/>
          </rPr>
          <t xml:space="preserve">Skatīt Risku vadības ieviešanas rokasgrāmatas 5.5.1. nodaļu "Risku novērtēšanas kritēriji". Formula izvēlās vislielāko vērtību no visiem ietekmes veidiem (ietekmes uz stratēģiskajiem mērķiem, uz reputāciju un finansēm) </t>
        </r>
      </text>
    </comment>
    <comment ref="U4" authorId="0" shapeId="0" xr:uid="{E42E0C57-430C-4700-8B6D-AA6E738BBE63}">
      <text>
        <r>
          <rPr>
            <sz val="9"/>
            <color indexed="81"/>
            <rFont val="Tahoma"/>
            <family val="2"/>
            <charset val="186"/>
          </rPr>
          <t>Riska vērtību nosaka kā riska varbūtības un ietekmes reizinājumu. Skatīt Risku vadības ieviešanas  rokasgrāmatas 5.5.1. nodaļu "Risku novērtēšanas kritēriji"</t>
        </r>
      </text>
    </comment>
    <comment ref="V4" authorId="0" shapeId="0" xr:uid="{356E5EBD-9A21-4B0A-89EB-C6AF1B9CF421}">
      <text>
        <r>
          <rPr>
            <sz val="9"/>
            <color indexed="81"/>
            <rFont val="Tahoma"/>
            <family val="2"/>
            <charset val="186"/>
          </rPr>
          <t>Skatīt Risku vadības ieviešanas rokasgrāmatas 5.11. nodaļu "5.11. Risku kartes izveide un uzturēšana, aktualizēšana" un 16.pielikumu.
Lai šīs kolonas šūnās, kas atrodas zem piemēriem, iekļautā formula pareizi darbotos no tās nepieciešams izdzēst sākumā norādīto IFERROR funkciju, kā arī tai nepieciešamās iekavas formulas sākumā un beigās, un nulli beigās, lai uzrādītos šūnas krāsa, ņemot vērā riska varbūtības un ietekmes novērtējumu.</t>
        </r>
      </text>
    </comment>
    <comment ref="W4" authorId="0" shapeId="0" xr:uid="{E9D6240A-1001-401F-AD23-BD1AD913C362}">
      <text>
        <r>
          <rPr>
            <sz val="9"/>
            <color indexed="81"/>
            <rFont val="Tahoma"/>
            <family val="2"/>
            <charset val="186"/>
          </rPr>
          <t>Skatīt Risku vadības ieviešanas rokasgrāmatas 5.7.nodaļu "Reaģēšana uz riskiem, stratēģijas rīcībai ar riskiem, reaģēšanas uz riskiem pasākumu noteikšana, atlikušā riska novērtēšana, risku mazināšanas pasākumu efektivitātes novērtēšana" un 5.7.1. nodaļu "Reaģēšana uz riskiem, stratēģijas rīcībai ar riskiem". Riska līmeni nav nepieciešams samazināt, ja tas ir zems jeb "zaļās" zonas risks. iska līmenis var būt pieņemams gadījumā, ja iestādei nav objektīvu iespēju to mazināt ar samērīgiem līdzekļiem, ir ieviestas esošās kontroles, kas ir pietiekami efektīvas riska vadībai (t.i. kontroles tiek īstenotas un novērš riska iestāšanās varbūtību vai mazina tā ietekmi un riska līmenis atbilst iestādes riska apetītei).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Anda</author>
  </authors>
  <commentList>
    <comment ref="D2" authorId="0" shapeId="0" xr:uid="{F69F6BB7-9A6A-4029-AB61-F0269A88CAF6}">
      <text>
        <r>
          <rPr>
            <sz val="9"/>
            <color indexed="81"/>
            <rFont val="Tahoma"/>
            <family val="2"/>
            <charset val="186"/>
          </rPr>
          <t xml:space="preserve">Neiekļauj zemā jeb "zaļā" līmeņa riskus. 
</t>
        </r>
        <r>
          <rPr>
            <b/>
            <sz val="9"/>
            <color indexed="81"/>
            <rFont val="Tahoma"/>
            <family val="2"/>
            <charset val="186"/>
          </rPr>
          <t>Uzmanīgi!</t>
        </r>
        <r>
          <rPr>
            <sz val="9"/>
            <color indexed="81"/>
            <rFont val="Tahoma"/>
            <family val="2"/>
            <charset val="186"/>
          </rPr>
          <t xml:space="preserve"> Nepieciešams manuāli dzēst zemā jeb "zaļā" līmeņa risku(-s), kuri automātiski pārnesīsies, jo tiem nav noteikti risku mazināšanas pasākumi</t>
        </r>
      </text>
    </comment>
    <comment ref="D4" authorId="0" shapeId="0" xr:uid="{16DD2B5A-097E-47F7-85B9-ED3D2EA1C762}">
      <text>
        <r>
          <rPr>
            <sz val="9"/>
            <color indexed="81"/>
            <rFont val="Tahoma"/>
            <family val="2"/>
            <charset val="186"/>
          </rPr>
          <t>Iekļauj risku reģistrā pieejamo informāciju par nozīmīgākajiem riskiem. Neiekļauj zema līmeņa jeb "zaļās" zonas riskus</t>
        </r>
      </text>
    </comment>
    <comment ref="E4" authorId="0" shapeId="0" xr:uid="{03649190-1CB1-44BD-A032-11BFCF439BBB}">
      <text>
        <r>
          <rPr>
            <sz val="9"/>
            <color indexed="81"/>
            <rFont val="Tahoma"/>
            <family val="2"/>
            <charset val="186"/>
          </rPr>
          <t>Iekļauj risku reģistrā pieejamo informāciju par riska līmeni, izslēdzot informāciju par zema jeb 'zaļā" līmeņa riskiem</t>
        </r>
      </text>
    </comment>
    <comment ref="F4" authorId="0" shapeId="0" xr:uid="{E9324500-9733-468A-83DE-9DE355CFAE3E}">
      <text>
        <r>
          <rPr>
            <sz val="9"/>
            <color indexed="81"/>
            <rFont val="Tahoma"/>
            <family val="2"/>
            <charset val="186"/>
          </rPr>
          <t>Iekļāuj risku reģistrā pieejamo informāciju par riska mazinošajiem pasākumiem</t>
        </r>
      </text>
    </comment>
    <comment ref="G4" authorId="0" shapeId="0" xr:uid="{B02E7789-B2D5-4C81-BB1C-4080070BA417}">
      <text>
        <r>
          <rPr>
            <sz val="9"/>
            <color indexed="81"/>
            <rFont val="Tahoma"/>
            <family val="2"/>
            <charset val="186"/>
          </rPr>
          <t>Iekļāuj risku reģistrā pieejamo informāciju par atbildīgo par riska mazinošajiem pasākumiem</t>
        </r>
      </text>
    </comment>
    <comment ref="H4" authorId="0" shapeId="0" xr:uid="{5810D680-44B0-4534-9C65-CE4AAECC5867}">
      <text>
        <r>
          <rPr>
            <sz val="9"/>
            <color indexed="81"/>
            <rFont val="Tahoma"/>
            <family val="2"/>
            <charset val="186"/>
          </rPr>
          <t>Iekļauj risku reģistrā pieejamo informāciju par riaka mazinošā pasākuma izpildes termiņu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Svetlana Baigozina</author>
  </authors>
  <commentList>
    <comment ref="B4" authorId="0" shapeId="0" xr:uid="{A5536AAD-F294-4816-90F2-6CAE26F99815}">
      <text>
        <r>
          <rPr>
            <sz val="9"/>
            <color indexed="81"/>
            <rFont val="Tahoma"/>
            <family val="2"/>
            <charset val="186"/>
          </rPr>
          <t xml:space="preserve">skat.rokasgrāmatā, p.5.11. Risku kartes izveide un uzturēšana, aktualizēšana
</t>
        </r>
      </text>
    </comment>
    <comment ref="B11" authorId="0" shapeId="0" xr:uid="{03FBC466-0C90-49E1-817D-5D3BF54AD221}">
      <text>
        <r>
          <rPr>
            <sz val="9"/>
            <color indexed="81"/>
            <rFont val="Tahoma"/>
            <family val="2"/>
            <charset val="186"/>
          </rPr>
          <t xml:space="preserve">Ievadiet riska identifikācijas numuru, riska aprakstu, vārbūtību, ietekmi. 
Formula kolonnā "Riska līmenis" un risku karte nākamajā darblapā veidosies automātiski. Izdzēsiet nevajadzīgas piemēru rindas.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Anda</author>
    <author>Svetlana Baigozina</author>
  </authors>
  <commentList>
    <comment ref="F4" authorId="0" shapeId="0" xr:uid="{19C04A77-C5B6-4941-B938-488214A4F083}">
      <text>
        <r>
          <rPr>
            <sz val="9"/>
            <color indexed="81"/>
            <rFont val="Tahoma"/>
            <family val="2"/>
            <charset val="186"/>
          </rPr>
          <t>Riska kārtas numurs</t>
        </r>
      </text>
    </comment>
    <comment ref="F5" authorId="0" shapeId="0" xr:uid="{A450D148-1D7B-4BCD-AB2D-F4375927B2EA}">
      <text>
        <r>
          <rPr>
            <sz val="9"/>
            <color indexed="81"/>
            <rFont val="Tahoma"/>
            <family val="2"/>
            <charset val="186"/>
          </rPr>
          <t>Ievadiet datumu, kad aizpildīta veidlapa</t>
        </r>
      </text>
    </comment>
    <comment ref="F6" authorId="0" shapeId="0" xr:uid="{1951F709-6812-44F4-A7B8-19DA3091ABA9}">
      <text>
        <r>
          <rPr>
            <sz val="9"/>
            <color indexed="81"/>
            <rFont val="Tahoma"/>
            <family val="2"/>
            <charset val="186"/>
          </rPr>
          <t>Skatīt Risku vadības ieviešanas rokasgrāmatas 5.3. nodaļu "Risku grupas/klasifikācija – skaidrojumi un piemēri publiskā sektora kontekstā"</t>
        </r>
      </text>
    </comment>
    <comment ref="F7" authorId="1" shapeId="0" xr:uid="{FAB292D3-53CE-47FD-BD6B-FA7900048390}">
      <text>
        <r>
          <rPr>
            <sz val="9"/>
            <color indexed="81"/>
            <rFont val="Tahoma"/>
            <family val="2"/>
            <charset val="186"/>
          </rPr>
          <t>Riska notikuma apraksts</t>
        </r>
      </text>
    </comment>
    <comment ref="F8" authorId="0" shapeId="0" xr:uid="{8DABFFD6-A84D-40CF-B0F4-59DF01BEE8BD}">
      <text>
        <r>
          <rPr>
            <sz val="9"/>
            <color indexed="81"/>
            <rFont val="Tahoma"/>
            <family val="2"/>
            <charset val="186"/>
          </rPr>
          <t>Persona/ struktūrvienība, kurai ir iespējams ietekmēt riska līmeni, un kura nodrošina riska mazinošo pasākumu ieviešanu un riska līmeņa izmaiņu uzraudzību. Skatīt Risku vadības rokasgrāmatas 4.1.2. nodaļu "Risku pārvaldības lomas un to atbildība", tai skaitā 8.tabulu</t>
        </r>
      </text>
    </comment>
    <comment ref="F9" authorId="0" shapeId="0" xr:uid="{D4E11DD2-28F9-4DA8-B10D-50C9A8418899}">
      <text>
        <r>
          <rPr>
            <sz val="9"/>
            <color indexed="81"/>
            <rFont val="Tahoma"/>
            <family val="2"/>
            <charset val="186"/>
          </rPr>
          <t>Datums, kad plānots pārskatīt un pārvērtēt risku</t>
        </r>
      </text>
    </comment>
    <comment ref="F10" authorId="0" shapeId="0" xr:uid="{2E9CAA9B-699A-40A8-8F26-D733731BAF53}">
      <text>
        <r>
          <rPr>
            <sz val="9"/>
            <color indexed="81"/>
            <rFont val="Tahoma"/>
            <family val="2"/>
            <charset val="186"/>
          </rPr>
          <t>Kādi iekšējie vai ārējie faktori veicina riska rašanos?</t>
        </r>
      </text>
    </comment>
    <comment ref="F11" authorId="0" shapeId="0" xr:uid="{F3E950DC-D9E3-40F4-AAA7-B6506B9D6197}">
      <text>
        <r>
          <rPr>
            <sz val="9"/>
            <color indexed="81"/>
            <rFont val="Tahoma"/>
            <family val="2"/>
            <charset val="186"/>
          </rPr>
          <t>Skatīt Risku vadības ieviešanas rokasgrāmatas 5.5.1. nodaļu "Risku novērtēšanas kritēriji" un 15.-17.tabulu un 9. pielikumu. Šajā kolonnā izmantoti 15.tabulā iekļautie varbūtības novērtējuma kritēriji</t>
        </r>
      </text>
    </comment>
    <comment ref="F12" authorId="0" shapeId="0" xr:uid="{EF4546B5-76E5-41E8-9BCF-787B6AD9A939}">
      <text>
        <r>
          <rPr>
            <sz val="9"/>
            <color indexed="81"/>
            <rFont val="Tahoma"/>
            <family val="2"/>
            <charset val="186"/>
          </rPr>
          <t>Skatīt Risku vadības ieviešanas rokasgrāmatas 5.5.1. nodaļu "Risku novērtēšanas kritēriji". Izvēlās vislielāko vērtību no visiem ietekmes veidiem (ietekmes uz stratēģiskajiem mērķiem, uz reputāciju un finansēm)</t>
        </r>
      </text>
    </comment>
    <comment ref="F13" authorId="0" shapeId="0" xr:uid="{6F88C23F-BF4D-41BB-AF6C-29B03EE421B6}">
      <text>
        <r>
          <rPr>
            <sz val="9"/>
            <color indexed="81"/>
            <rFont val="Tahoma"/>
            <family val="2"/>
            <charset val="186"/>
          </rPr>
          <t>Varbūtības un ietekmes reizinājums. Riska vērtību nosaka kā riska varbūtības un ietekmes reizinājumu. Formula veidosies automātiski, ja aizpildītās A un B. 
Skatīt Risku vadības ieviešanas  rokasgrāmatas 5.5.1. nodaļu "Risku novērtēšanas kritēriji"</t>
        </r>
      </text>
    </comment>
    <comment ref="D17" authorId="0" shapeId="0" xr:uid="{5EC5F20A-06DF-4A58-BAAC-2B1AA7C1EAB0}">
      <text>
        <r>
          <rPr>
            <b/>
            <sz val="9"/>
            <color indexed="81"/>
            <rFont val="Tahoma"/>
            <family val="2"/>
            <charset val="186"/>
          </rPr>
          <t>Uzmanīgi!</t>
        </r>
        <r>
          <rPr>
            <sz val="9"/>
            <color indexed="81"/>
            <rFont val="Tahoma"/>
            <family val="2"/>
            <charset val="186"/>
          </rPr>
          <t xml:space="preserve">
Šo kolonnu aizpilda tikai tiem riskiem, kuru līmenis pārsniedz iestādes pieļaujamo riska līmeni. 
Zemas jeb "zaļās" zonas riskiem parasti nenosaka pasākumus riska mazināšanai, jo šis riska līmenis ir pieļaujams. 
Skatīt Risku vadības ieviešanas rokasgrāmatas 5.7.2. nodaļu "Reaģēšanas uz riskiem pasākumu noteikšana". 
Riska līmeni nav nepieciešams samazināt, ja tas ir zems jeb "zaļās" zonas risks.
</t>
        </r>
      </text>
    </comment>
    <comment ref="E17" authorId="0" shapeId="0" xr:uid="{E40BEDA7-0ED4-4BCF-A121-14FD6321182D}">
      <text>
        <r>
          <rPr>
            <sz val="9"/>
            <color indexed="81"/>
            <rFont val="Tahoma"/>
            <family val="2"/>
            <charset val="186"/>
          </rPr>
          <t xml:space="preserve">
Norāda iestādē plānoto apstiprināto risku mazinošo pasākumu izpildes termiņu. </t>
        </r>
      </text>
    </comment>
    <comment ref="F17" authorId="0" shapeId="0" xr:uid="{D626B70C-E177-4CFC-B5CA-67CC290DA317}">
      <text>
        <r>
          <rPr>
            <sz val="9"/>
            <color indexed="81"/>
            <rFont val="Tahoma"/>
            <family val="2"/>
            <charset val="186"/>
          </rPr>
          <t xml:space="preserve">
Norāda informāciju par riska mazinošā pasākuma ieviešanas progresu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Anda</author>
  </authors>
  <commentList>
    <comment ref="D4" authorId="0" shapeId="0" xr:uid="{15B75975-ECBD-4AEB-898C-A400D46819F3}">
      <text>
        <r>
          <rPr>
            <sz val="9"/>
            <color indexed="81"/>
            <rFont val="Tahoma"/>
            <family val="2"/>
            <charset val="186"/>
          </rPr>
          <t>Datums</t>
        </r>
      </text>
    </comment>
    <comment ref="C7" authorId="0" shapeId="0" xr:uid="{6FA044D8-43DE-439A-86F7-C0A11AD0D08D}">
      <text>
        <r>
          <rPr>
            <sz val="9"/>
            <color indexed="81"/>
            <rFont val="Tahoma"/>
            <family val="2"/>
            <charset val="186"/>
          </rPr>
          <t>Īss riska notikuma apraksts, kas atspoguļo riska būtību</t>
        </r>
      </text>
    </comment>
    <comment ref="E7" authorId="0" shapeId="0" xr:uid="{1A15A96E-3656-40A6-9255-66659CA4EDED}">
      <text>
        <r>
          <rPr>
            <sz val="9"/>
            <color indexed="81"/>
            <rFont val="Tahoma"/>
            <family val="2"/>
            <charset val="186"/>
          </rPr>
          <t>Skatīt Risku vadības ieviešanas rokasgrāmatas 5.3. nodaļu "Risku grupas/klasifikācija – skaidrojumi un piemēri publiskā sektora kontekstā"</t>
        </r>
      </text>
    </comment>
    <comment ref="F7" authorId="0" shapeId="0" xr:uid="{30FA950D-171F-4F49-9538-CD5418239F9C}">
      <text>
        <r>
          <rPr>
            <sz val="9"/>
            <color indexed="81"/>
            <rFont val="Tahoma"/>
            <family val="2"/>
            <charset val="186"/>
          </rPr>
          <t>Riska, riska notikuma formulējums. Skatīt Risku vadības ieviešanas rokasgrāmatas 5.4. nodaļu "5.4. Risku identificēšana – avoti, metodes, risku indikatori"</t>
        </r>
      </text>
    </comment>
    <comment ref="D8" authorId="0" shapeId="0" xr:uid="{4AE80B67-A847-4BA8-B51C-948118C9037D}">
      <text>
        <r>
          <rPr>
            <sz val="9"/>
            <color indexed="81"/>
            <rFont val="Tahoma"/>
            <family val="2"/>
            <charset val="186"/>
          </rPr>
          <t xml:space="preserve">Katrai personai pretim ieraksta novērtējuma vērtību no 1 līdz 5
</t>
        </r>
      </text>
    </comment>
    <comment ref="F11" authorId="0" shapeId="0" xr:uid="{24ED517D-A490-462C-8ACC-2074F3ECDC63}">
      <text>
        <r>
          <rPr>
            <sz val="9"/>
            <color indexed="81"/>
            <rFont val="Tahoma"/>
            <family val="2"/>
            <charset val="186"/>
          </rPr>
          <t>Formula aprēķina vidējo vērtību varbūtības vērtējumiem (A) un ietekmes vērtējumiem (B) atsevišķ</t>
        </r>
        <r>
          <rPr>
            <b/>
            <sz val="9"/>
            <color indexed="81"/>
            <rFont val="Tahoma"/>
            <family val="2"/>
            <charset val="186"/>
          </rPr>
          <t>i</t>
        </r>
      </text>
    </comment>
    <comment ref="G12" authorId="0" shapeId="0" xr:uid="{7DF22DFA-83B3-482D-8C2F-0AA5F4A26F94}">
      <text>
        <r>
          <rPr>
            <sz val="9"/>
            <color indexed="81"/>
            <rFont val="Tahoma"/>
            <family val="2"/>
            <charset val="186"/>
          </rPr>
          <t>Formula aprēķinā vidējās varbūtības (A) un vidējās ietekmes (B) reizinājums</t>
        </r>
      </text>
    </comment>
    <comment ref="C15" authorId="0" shapeId="0" xr:uid="{27A95214-3982-4D13-83C4-4C0718765419}">
      <text>
        <r>
          <rPr>
            <sz val="9"/>
            <color indexed="81"/>
            <rFont val="Tahoma"/>
            <family val="2"/>
            <charset val="186"/>
          </rPr>
          <t>Īss riska notikuma apraksts, kas atspoguļo riska būtību</t>
        </r>
      </text>
    </comment>
    <comment ref="E15" authorId="0" shapeId="0" xr:uid="{69B30E33-AC5A-4F95-AFFD-E8E2E156B7E1}">
      <text>
        <r>
          <rPr>
            <sz val="9"/>
            <color indexed="81"/>
            <rFont val="Tahoma"/>
            <family val="2"/>
            <charset val="186"/>
          </rPr>
          <t>Skatīt Risku vadības ieviešanas rokasgrāmatas 5.3. nodaļu "Risku grupas/klasifikācija – skaidrojumi un piemēri publiskā sektora kontekstā"</t>
        </r>
      </text>
    </comment>
    <comment ref="F15" authorId="0" shapeId="0" xr:uid="{A5AE19EF-9F2C-44F5-A50F-7B4187A2724E}">
      <text>
        <r>
          <rPr>
            <sz val="9"/>
            <color indexed="81"/>
            <rFont val="Tahoma"/>
            <family val="2"/>
            <charset val="186"/>
          </rPr>
          <t>Riska, riska notikuma formulējums. Skatīt Risku vadības ieviešanas rokasgrāmatas 5.4. nodaļu "5.4. Risku identificēšana – avoti, metodes, risku indikatori"</t>
        </r>
      </text>
    </comment>
    <comment ref="D16" authorId="0" shapeId="0" xr:uid="{52556F02-03D6-47FE-8A08-6298B3D88E6C}">
      <text>
        <r>
          <rPr>
            <sz val="9"/>
            <color indexed="81"/>
            <rFont val="Tahoma"/>
            <family val="2"/>
            <charset val="186"/>
          </rPr>
          <t xml:space="preserve">Katrai personai pretim ieraksta novērtējuma vērtību no 1 līdz 5
</t>
        </r>
      </text>
    </comment>
    <comment ref="F19" authorId="0" shapeId="0" xr:uid="{B4650789-A57D-42A3-A7A8-C18219F72C60}">
      <text>
        <r>
          <rPr>
            <sz val="9"/>
            <color indexed="81"/>
            <rFont val="Tahoma"/>
            <family val="2"/>
            <charset val="186"/>
          </rPr>
          <t>Formula aprēķina vidējo vērtību varbūtības vērtējumiem (A) un ietekmes vērtējumiem (B) atsevišķ</t>
        </r>
        <r>
          <rPr>
            <b/>
            <sz val="9"/>
            <color indexed="81"/>
            <rFont val="Tahoma"/>
            <family val="2"/>
            <charset val="186"/>
          </rPr>
          <t>i</t>
        </r>
      </text>
    </comment>
    <comment ref="G20" authorId="0" shapeId="0" xr:uid="{2D917EAA-6A79-41CB-BAD3-2D781E1308B8}">
      <text>
        <r>
          <rPr>
            <sz val="9"/>
            <color indexed="81"/>
            <rFont val="Tahoma"/>
            <family val="2"/>
            <charset val="186"/>
          </rPr>
          <t>Formula aprēķinā vidējās varbūtības (A) un vidējās ietekmes (B) reizinājums</t>
        </r>
      </text>
    </comment>
  </commentList>
</comments>
</file>

<file path=xl/sharedStrings.xml><?xml version="1.0" encoding="utf-8"?>
<sst xmlns="http://schemas.openxmlformats.org/spreadsheetml/2006/main" count="221" uniqueCount="130">
  <si>
    <t>Risks, riska notikuma apraksts</t>
  </si>
  <si>
    <t>Varbūtība</t>
  </si>
  <si>
    <t>Riska līmenis</t>
  </si>
  <si>
    <t>Atbildīgais par pasākuma izpildi</t>
  </si>
  <si>
    <t>Izpildes termiņš</t>
  </si>
  <si>
    <t>Augsts</t>
  </si>
  <si>
    <t>Pasākumi riska mazināšanai</t>
  </si>
  <si>
    <t>Ļoti augsts</t>
  </si>
  <si>
    <t>Ietekme uz stratēģiskajiem mērķiem</t>
  </si>
  <si>
    <t>Ietekme uz reputāciju</t>
  </si>
  <si>
    <t>Ietekme uz finansēm</t>
  </si>
  <si>
    <t>Saīsinātais riska apraksts</t>
  </si>
  <si>
    <t>Nr. p.k.</t>
  </si>
  <si>
    <t>Zems</t>
  </si>
  <si>
    <t>Vidējs</t>
  </si>
  <si>
    <t>Gandrīz neiespējams</t>
  </si>
  <si>
    <t>Maz ticams</t>
  </si>
  <si>
    <t>Iespējams</t>
  </si>
  <si>
    <t>Bieži</t>
  </si>
  <si>
    <t>Katastrofāla</t>
  </si>
  <si>
    <t>Būtiska</t>
  </si>
  <si>
    <t>Vidēja</t>
  </si>
  <si>
    <t>Zema</t>
  </si>
  <si>
    <t>Ļoti zema</t>
  </si>
  <si>
    <t>Risku vadības stratēģija</t>
  </si>
  <si>
    <t>Politiskie riski</t>
  </si>
  <si>
    <t>Stratēģisko mērķu noteikšanas un īstenošanas riski</t>
  </si>
  <si>
    <t>Makroekonomiskie riski</t>
  </si>
  <si>
    <t>Budžeta izpildes riski</t>
  </si>
  <si>
    <t>Personāla riski</t>
  </si>
  <si>
    <t>Procesu riski</t>
  </si>
  <si>
    <t>Projektu riski</t>
  </si>
  <si>
    <t>Riska reģistrēšanas datums</t>
  </si>
  <si>
    <t>Ietekme</t>
  </si>
  <si>
    <t xml:space="preserve">Ļoti bieži
</t>
  </si>
  <si>
    <t>Maksimālā vērtība</t>
  </si>
  <si>
    <t>Riska kategorija</t>
  </si>
  <si>
    <t>Riska apakš-kategorija</t>
  </si>
  <si>
    <t>Risku līmeņa formulai nepieciešamās vērtības</t>
  </si>
  <si>
    <t>Sākotnējais riska līmenis</t>
  </si>
  <si>
    <t>Esošās  kontroles, kas mazina riska līmeni</t>
  </si>
  <si>
    <t xml:space="preserve">Maksimālā
 ietekme (Max((15.);(16.);(17.)) </t>
  </si>
  <si>
    <t>Riska vērtība
((14.)*(18.))</t>
  </si>
  <si>
    <t>Atlikušais riska līmenis</t>
  </si>
  <si>
    <t>NPK</t>
  </si>
  <si>
    <t>Riska mazināšanas pasākumi</t>
  </si>
  <si>
    <t>Riska identifikācijas numurs</t>
  </si>
  <si>
    <t>Riska apraksts</t>
  </si>
  <si>
    <t>SR1</t>
  </si>
  <si>
    <t>Var netikt sasniegti iestādes stratēģiskie mērķi</t>
  </si>
  <si>
    <t>SR2</t>
  </si>
  <si>
    <t>Var rasties ekonomiskā krīze</t>
  </si>
  <si>
    <t>OR1</t>
  </si>
  <si>
    <t>Var būt kļūdaini dati gada pārskata sagatavošanai</t>
  </si>
  <si>
    <t>OR2</t>
  </si>
  <si>
    <t>Var rasties nesankcionēta datu noplūde</t>
  </si>
  <si>
    <t>OR3</t>
  </si>
  <si>
    <t>Var nebūt pietiekams attālinātā darba programmnodrošinājums</t>
  </si>
  <si>
    <t>Sagatavošanas datums:</t>
  </si>
  <si>
    <t>Riska Nr.:</t>
  </si>
  <si>
    <t>Veidlapas aizpildīšanas datums:</t>
  </si>
  <si>
    <t>Riska notikuma apraksts:</t>
  </si>
  <si>
    <t>Riska īpašnieks:</t>
  </si>
  <si>
    <t>Nākamās pārskatīšanas datums:</t>
  </si>
  <si>
    <t>Riska veicinošie faktori:</t>
  </si>
  <si>
    <t xml:space="preserve">Varbūtības vērtējums (A) </t>
  </si>
  <si>
    <t xml:space="preserve">Ietekmes vērtējums (B) </t>
  </si>
  <si>
    <t>Riska līmeņa vērtība (A*B)</t>
  </si>
  <si>
    <t xml:space="preserve">RISKA MAZINĀŠANAS PASĀKUMI </t>
  </si>
  <si>
    <t>Ierosinātie riska mazināšanas pasākumi:</t>
  </si>
  <si>
    <t>Nr.</t>
  </si>
  <si>
    <t>Apraksts</t>
  </si>
  <si>
    <t xml:space="preserve">Datums: </t>
  </si>
  <si>
    <t>Statuss:</t>
  </si>
  <si>
    <t>Riska saīsināts apraksts</t>
  </si>
  <si>
    <t>Riska notikuma apraksts</t>
  </si>
  <si>
    <t>Varbūtības vērtējums (A)</t>
  </si>
  <si>
    <t>Ietekmes vērtējums (B)</t>
  </si>
  <si>
    <t>Risks X</t>
  </si>
  <si>
    <t xml:space="preserve">Persona 1 </t>
  </si>
  <si>
    <t>Persona 2</t>
  </si>
  <si>
    <t>Persona 3</t>
  </si>
  <si>
    <t>Risks Y</t>
  </si>
  <si>
    <t>1.formula</t>
  </si>
  <si>
    <t>2.formula</t>
  </si>
  <si>
    <t>FR1</t>
  </si>
  <si>
    <t>Var nebūt pietiekams finansējums iestādes darbības plānā iekļautā pasākuma īstenošanai</t>
  </si>
  <si>
    <t>Reputācijas riski</t>
  </si>
  <si>
    <t>11. Sākotnējais un atlikušais riska līmenis</t>
  </si>
  <si>
    <t>Riska vērtība
=(7.)*(10.)</t>
  </si>
  <si>
    <t xml:space="preserve">Maksimālā
 ietekme =Max((7.);(8.);(9.)) </t>
  </si>
  <si>
    <t>Matrica</t>
  </si>
  <si>
    <t>13. Risku mazinošo pasākumu plāns</t>
  </si>
  <si>
    <r>
      <t>Riska kategorija</t>
    </r>
    <r>
      <rPr>
        <sz val="12"/>
        <color theme="4" tint="-0.499984740745262"/>
        <rFont val="Calibri Light"/>
        <family val="2"/>
        <charset val="186"/>
        <scheme val="major"/>
      </rPr>
      <t>:</t>
    </r>
  </si>
  <si>
    <r>
      <t>Būtiskākās esošās  kontroles, kas mazina riska līmeni</t>
    </r>
    <r>
      <rPr>
        <sz val="12"/>
        <color theme="4" tint="-0.499984740745262"/>
        <rFont val="Calibri Light"/>
        <family val="2"/>
        <charset val="186"/>
        <scheme val="major"/>
      </rPr>
      <t>:</t>
    </r>
  </si>
  <si>
    <r>
      <t>Individuālie</t>
    </r>
    <r>
      <rPr>
        <sz val="12"/>
        <color rgb="FF000000"/>
        <rFont val="Calibri Light"/>
        <family val="2"/>
        <charset val="186"/>
        <scheme val="major"/>
      </rPr>
      <t xml:space="preserve"> </t>
    </r>
    <r>
      <rPr>
        <b/>
        <sz val="12"/>
        <color rgb="FF000000"/>
        <rFont val="Calibri Light"/>
        <family val="2"/>
        <charset val="186"/>
        <scheme val="major"/>
      </rPr>
      <t>vērtējumi</t>
    </r>
  </si>
  <si>
    <t>Matrica 2</t>
  </si>
  <si>
    <t>Riska pieņemšana</t>
  </si>
  <si>
    <t>Riska samazināšana</t>
  </si>
  <si>
    <t xml:space="preserve"> - </t>
  </si>
  <si>
    <t>Kopējais vidējais riska novērtējums (A*B):</t>
  </si>
  <si>
    <t>Grupas vidējais vērtējums (A) un (B) atsevišķi:</t>
  </si>
  <si>
    <t>Riska cēlonis</t>
  </si>
  <si>
    <t>Riska sekas</t>
  </si>
  <si>
    <t>Procesa nosaukums</t>
  </si>
  <si>
    <t>Riska īpašnieks</t>
  </si>
  <si>
    <t>Būtiskākās esošās  kontroles, kas mazina riska līmeni</t>
  </si>
  <si>
    <t>Riska līmeņa vērtība
(12.)*(16.)</t>
  </si>
  <si>
    <t>Maksimālā ietekme Max((13.);(14.);(15.))</t>
  </si>
  <si>
    <t>Stratēģiskie riski</t>
  </si>
  <si>
    <t>Darbības riski</t>
  </si>
  <si>
    <t>Finanšu riski</t>
  </si>
  <si>
    <t>Atbilstības riski</t>
  </si>
  <si>
    <t>Pārvaldības riski</t>
  </si>
  <si>
    <t>Pakalpojumu riski</t>
  </si>
  <si>
    <t>Infrastruktūras riski</t>
  </si>
  <si>
    <t>Sadarbības riski</t>
  </si>
  <si>
    <t>Juridiskie riski</t>
  </si>
  <si>
    <t>Budžeta plānošanas un finanšu pārvaldība riski</t>
  </si>
  <si>
    <t>Informācijas tehnoloģiju  riski</t>
  </si>
  <si>
    <t>Korupcijas, krāpšanas riski</t>
  </si>
  <si>
    <t>Specifiskie atbalsta riski</t>
  </si>
  <si>
    <t>Risku kategorijas</t>
  </si>
  <si>
    <t>Risku apakš-kategorijas</t>
  </si>
  <si>
    <t>12.2. Risku reģistrs, 2. variants - analītiskais risku reģistrs</t>
  </si>
  <si>
    <t>14. Risku saraksts</t>
  </si>
  <si>
    <t>Ietekme uz stratēģis-kajiem mērķiem</t>
  </si>
  <si>
    <t>17. Riska profils</t>
  </si>
  <si>
    <t>18. Apkopotā rezultātu karte</t>
  </si>
  <si>
    <t>14. Risku karte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</si>
</sst>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
    <numFmt numFmtId="165" formatCode="#,##0_ ;\-#,##0\ "/>
  </numFmts>
  <fonts count="51" x14ac:knownFonts="1">
    <font>
      <sz val="11"/>
      <color theme="1"/>
      <name val="Calibri"/>
      <family val="2"/>
      <charset val="186"/>
      <scheme val="minor"/>
    </font>
    <font>
      <b/>
      <sz val="14"/>
      <color theme="1"/>
      <name val="Times New Roman"/>
      <family val="1"/>
      <charset val="186"/>
    </font>
    <font>
      <b/>
      <sz val="11"/>
      <color theme="1"/>
      <name val="Times New Roman"/>
      <family val="1"/>
      <charset val="186"/>
    </font>
    <font>
      <b/>
      <sz val="18"/>
      <name val="Times New Roman"/>
      <family val="1"/>
      <charset val="186"/>
    </font>
    <font>
      <sz val="12"/>
      <color theme="1"/>
      <name val="Times New Roman"/>
      <family val="1"/>
      <charset val="186"/>
    </font>
    <font>
      <b/>
      <sz val="12"/>
      <color rgb="FF000000"/>
      <name val="Times New Roman"/>
      <family val="1"/>
      <charset val="186"/>
    </font>
    <font>
      <sz val="12"/>
      <color theme="1"/>
      <name val="Calibri"/>
      <family val="2"/>
      <charset val="186"/>
      <scheme val="minor"/>
    </font>
    <font>
      <sz val="9"/>
      <color indexed="81"/>
      <name val="Tahoma"/>
      <family val="2"/>
      <charset val="186"/>
    </font>
    <font>
      <sz val="11"/>
      <color theme="1"/>
      <name val="Times New Roman"/>
      <family val="1"/>
      <charset val="186"/>
    </font>
    <font>
      <b/>
      <sz val="9"/>
      <color indexed="81"/>
      <name val="Tahoma"/>
      <family val="2"/>
      <charset val="186"/>
    </font>
    <font>
      <sz val="11"/>
      <color theme="0"/>
      <name val="Calibri"/>
      <family val="2"/>
      <charset val="186"/>
      <scheme val="minor"/>
    </font>
    <font>
      <sz val="12"/>
      <name val="Times New Roman"/>
      <family val="1"/>
      <charset val="186"/>
    </font>
    <font>
      <sz val="20"/>
      <color theme="1"/>
      <name val="Calibri"/>
      <family val="2"/>
      <charset val="186"/>
    </font>
    <font>
      <b/>
      <sz val="11"/>
      <color theme="1"/>
      <name val="Calibri"/>
      <family val="2"/>
      <charset val="186"/>
      <scheme val="minor"/>
    </font>
    <font>
      <sz val="8"/>
      <name val="Calibri"/>
      <family val="2"/>
      <charset val="186"/>
      <scheme val="minor"/>
    </font>
    <font>
      <sz val="11"/>
      <color theme="1"/>
      <name val="Calibri"/>
      <family val="2"/>
      <charset val="186"/>
      <scheme val="minor"/>
    </font>
    <font>
      <b/>
      <sz val="14"/>
      <color theme="1"/>
      <name val="Calibri"/>
      <family val="2"/>
      <charset val="186"/>
      <scheme val="minor"/>
    </font>
    <font>
      <sz val="12"/>
      <name val="Calibri"/>
      <family val="2"/>
      <charset val="186"/>
      <scheme val="minor"/>
    </font>
    <font>
      <b/>
      <sz val="14"/>
      <color theme="1"/>
      <name val="Calibri Light"/>
      <family val="2"/>
      <charset val="186"/>
      <scheme val="major"/>
    </font>
    <font>
      <sz val="12"/>
      <color theme="1"/>
      <name val="Calibri Light"/>
      <family val="2"/>
      <charset val="186"/>
      <scheme val="major"/>
    </font>
    <font>
      <sz val="12"/>
      <name val="Calibri Light"/>
      <family val="2"/>
      <charset val="186"/>
      <scheme val="major"/>
    </font>
    <font>
      <sz val="11"/>
      <color theme="1"/>
      <name val="Calibri Light"/>
      <family val="2"/>
      <charset val="186"/>
      <scheme val="major"/>
    </font>
    <font>
      <b/>
      <sz val="16"/>
      <color theme="4" tint="-0.499984740745262"/>
      <name val="Calibri Light"/>
      <family val="2"/>
      <charset val="186"/>
      <scheme val="major"/>
    </font>
    <font>
      <sz val="11"/>
      <color theme="4" tint="-0.499984740745262"/>
      <name val="Calibri Light"/>
      <family val="2"/>
      <charset val="186"/>
      <scheme val="major"/>
    </font>
    <font>
      <b/>
      <sz val="12"/>
      <color theme="4" tint="-0.499984740745262"/>
      <name val="Calibri Light"/>
      <family val="2"/>
      <charset val="186"/>
      <scheme val="major"/>
    </font>
    <font>
      <sz val="12"/>
      <color theme="4" tint="-0.499984740745262"/>
      <name val="Calibri Light"/>
      <family val="2"/>
      <charset val="186"/>
      <scheme val="major"/>
    </font>
    <font>
      <b/>
      <sz val="12"/>
      <color theme="1"/>
      <name val="Calibri Light"/>
      <family val="2"/>
      <charset val="186"/>
      <scheme val="major"/>
    </font>
    <font>
      <b/>
      <sz val="12"/>
      <color rgb="FF000000"/>
      <name val="Calibri Light"/>
      <family val="2"/>
      <charset val="186"/>
      <scheme val="major"/>
    </font>
    <font>
      <sz val="12"/>
      <color rgb="FF000000"/>
      <name val="Calibri Light"/>
      <family val="2"/>
      <charset val="186"/>
      <scheme val="major"/>
    </font>
    <font>
      <sz val="9"/>
      <color theme="1"/>
      <name val="Calibri"/>
      <family val="2"/>
      <charset val="186"/>
      <scheme val="minor"/>
    </font>
    <font>
      <b/>
      <sz val="9"/>
      <name val="Calibri"/>
      <family val="2"/>
      <charset val="186"/>
      <scheme val="minor"/>
    </font>
    <font>
      <b/>
      <sz val="13"/>
      <color rgb="FF002060"/>
      <name val="Calibri Light"/>
      <family val="2"/>
      <charset val="186"/>
      <scheme val="major"/>
    </font>
    <font>
      <b/>
      <sz val="22"/>
      <color rgb="FF002060"/>
      <name val="Calibri Light"/>
      <family val="2"/>
      <charset val="186"/>
      <scheme val="major"/>
    </font>
    <font>
      <b/>
      <sz val="16"/>
      <color rgb="FF002060"/>
      <name val="Calibri Light"/>
      <family val="2"/>
      <charset val="186"/>
      <scheme val="major"/>
    </font>
    <font>
      <b/>
      <sz val="11"/>
      <color rgb="FF002060"/>
      <name val="Calibri Light"/>
      <family val="2"/>
      <charset val="186"/>
      <scheme val="major"/>
    </font>
    <font>
      <b/>
      <i/>
      <sz val="9"/>
      <color rgb="FF002060"/>
      <name val="Calibri Light"/>
      <family val="2"/>
      <charset val="186"/>
      <scheme val="major"/>
    </font>
    <font>
      <sz val="12"/>
      <color rgb="FF002060"/>
      <name val="Calibri Light"/>
      <family val="2"/>
      <charset val="186"/>
      <scheme val="major"/>
    </font>
    <font>
      <sz val="11"/>
      <color rgb="FF002060"/>
      <name val="Calibri Light"/>
      <family val="2"/>
      <charset val="186"/>
      <scheme val="major"/>
    </font>
    <font>
      <b/>
      <sz val="18"/>
      <color rgb="FF002060"/>
      <name val="Calibri Light"/>
      <family val="2"/>
      <charset val="186"/>
      <scheme val="major"/>
    </font>
    <font>
      <b/>
      <i/>
      <sz val="10"/>
      <color rgb="FF002060"/>
      <name val="Calibri Light"/>
      <family val="2"/>
      <charset val="186"/>
      <scheme val="major"/>
    </font>
    <font>
      <b/>
      <sz val="14"/>
      <color rgb="FF002060"/>
      <name val="Calibri Light"/>
      <family val="2"/>
      <charset val="186"/>
      <scheme val="major"/>
    </font>
    <font>
      <b/>
      <i/>
      <sz val="11"/>
      <color rgb="FF002060"/>
      <name val="Calibri Light"/>
      <family val="2"/>
      <charset val="186"/>
      <scheme val="major"/>
    </font>
    <font>
      <b/>
      <sz val="12"/>
      <color rgb="FF000000"/>
      <name val="Calibri"/>
      <family val="2"/>
      <charset val="186"/>
      <scheme val="minor"/>
    </font>
    <font>
      <sz val="12"/>
      <color rgb="FF000000"/>
      <name val="Calibri"/>
      <family val="2"/>
      <charset val="186"/>
      <scheme val="minor"/>
    </font>
    <font>
      <sz val="14"/>
      <name val="Calibri"/>
      <family val="2"/>
      <charset val="186"/>
      <scheme val="minor"/>
    </font>
    <font>
      <b/>
      <sz val="11"/>
      <color theme="1"/>
      <name val="Calibri Light"/>
      <family val="2"/>
      <charset val="186"/>
      <scheme val="major"/>
    </font>
    <font>
      <b/>
      <sz val="16"/>
      <color theme="0"/>
      <name val="Calibri Light"/>
      <family val="2"/>
      <charset val="186"/>
      <scheme val="major"/>
    </font>
    <font>
      <b/>
      <sz val="16"/>
      <color theme="1"/>
      <name val="Calibri Light"/>
      <family val="2"/>
      <charset val="186"/>
      <scheme val="major"/>
    </font>
    <font>
      <sz val="11"/>
      <name val="Calibri"/>
      <family val="2"/>
      <charset val="186"/>
      <scheme val="minor"/>
    </font>
    <font>
      <sz val="11"/>
      <name val="Calibri Light"/>
      <family val="2"/>
      <charset val="186"/>
      <scheme val="major"/>
    </font>
    <font>
      <b/>
      <sz val="12"/>
      <color theme="4" tint="-0.499984740745262"/>
      <name val="Calibri"/>
      <family val="2"/>
      <charset val="186"/>
      <scheme val="minor"/>
    </font>
  </fonts>
  <fills count="1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ED7D31"/>
        <bgColor indexed="64"/>
      </patternFill>
    </fill>
    <fill>
      <patternFill patternType="solid">
        <fgColor rgb="FF70AD47"/>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249977111117893"/>
        <bgColor indexed="64"/>
      </patternFill>
    </fill>
  </fills>
  <borders count="22">
    <border>
      <left/>
      <right/>
      <top/>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right style="hair">
        <color theme="4" tint="-0.24994659260841701"/>
      </right>
      <top/>
      <bottom style="hair">
        <color theme="4" tint="-0.24994659260841701"/>
      </bottom>
      <diagonal/>
    </border>
    <border>
      <left style="hair">
        <color theme="4" tint="-0.24994659260841701"/>
      </left>
      <right style="hair">
        <color theme="4" tint="-0.24994659260841701"/>
      </right>
      <top/>
      <bottom style="hair">
        <color theme="4" tint="-0.24994659260841701"/>
      </bottom>
      <diagonal/>
    </border>
    <border>
      <left style="hair">
        <color theme="4" tint="-0.24994659260841701"/>
      </left>
      <right/>
      <top/>
      <bottom style="hair">
        <color theme="4" tint="-0.24994659260841701"/>
      </bottom>
      <diagonal/>
    </border>
    <border>
      <left/>
      <right style="hair">
        <color theme="4" tint="-0.24994659260841701"/>
      </right>
      <top style="hair">
        <color theme="4" tint="-0.24994659260841701"/>
      </top>
      <bottom style="hair">
        <color theme="4" tint="-0.24994659260841701"/>
      </bottom>
      <diagonal/>
    </border>
    <border>
      <left style="hair">
        <color theme="4" tint="-0.24994659260841701"/>
      </left>
      <right/>
      <top style="hair">
        <color theme="4" tint="-0.24994659260841701"/>
      </top>
      <bottom style="hair">
        <color theme="4" tint="-0.24994659260841701"/>
      </bottom>
      <diagonal/>
    </border>
    <border>
      <left/>
      <right style="hair">
        <color theme="4" tint="-0.24994659260841701"/>
      </right>
      <top style="hair">
        <color theme="4" tint="-0.24994659260841701"/>
      </top>
      <bottom/>
      <diagonal/>
    </border>
    <border>
      <left style="hair">
        <color theme="4" tint="-0.24994659260841701"/>
      </left>
      <right style="hair">
        <color theme="4" tint="-0.24994659260841701"/>
      </right>
      <top style="hair">
        <color theme="4" tint="-0.24994659260841701"/>
      </top>
      <bottom/>
      <diagonal/>
    </border>
    <border>
      <left style="hair">
        <color theme="4" tint="-0.499984740745262"/>
      </left>
      <right style="hair">
        <color theme="4" tint="-0.499984740745262"/>
      </right>
      <top style="hair">
        <color theme="4" tint="-0.499984740745262"/>
      </top>
      <bottom style="hair">
        <color theme="4" tint="-0.499984740745262"/>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n">
        <color theme="4" tint="-0.24994659260841701"/>
      </bottom>
      <diagonal/>
    </border>
    <border>
      <left/>
      <right/>
      <top style="thin">
        <color theme="4" tint="-0.24994659260841701"/>
      </top>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indexed="64"/>
      </bottom>
      <diagonal/>
    </border>
    <border>
      <left style="hair">
        <color indexed="64"/>
      </left>
      <right style="hair">
        <color indexed="64"/>
      </right>
      <top style="hair">
        <color indexed="64"/>
      </top>
      <bottom style="hair">
        <color indexed="64"/>
      </bottom>
      <diagonal/>
    </border>
    <border>
      <left style="hair">
        <color theme="4" tint="-0.24994659260841701"/>
      </left>
      <right/>
      <top style="hair">
        <color theme="4" tint="-0.24994659260841701"/>
      </top>
      <bottom/>
      <diagonal/>
    </border>
    <border>
      <left/>
      <right/>
      <top style="hair">
        <color theme="4" tint="-0.24994659260841701"/>
      </top>
      <bottom/>
      <diagonal/>
    </border>
    <border>
      <left/>
      <right/>
      <top/>
      <bottom style="hair">
        <color theme="4" tint="-0.24994659260841701"/>
      </bottom>
      <diagonal/>
    </border>
    <border>
      <left style="hair">
        <color theme="4" tint="-0.24994659260841701"/>
      </left>
      <right style="hair">
        <color theme="4" tint="-0.24994659260841701"/>
      </right>
      <top/>
      <bottom/>
      <diagonal/>
    </border>
  </borders>
  <cellStyleXfs count="2">
    <xf numFmtId="0" fontId="0" fillId="0" borderId="0"/>
    <xf numFmtId="43" fontId="15" fillId="0" borderId="0" applyFont="0" applyFill="0" applyBorder="0" applyAlignment="0" applyProtection="0"/>
  </cellStyleXfs>
  <cellXfs count="152">
    <xf numFmtId="0" fontId="0" fillId="0" borderId="0" xfId="0"/>
    <xf numFmtId="0" fontId="2" fillId="0" borderId="0" xfId="0" applyFont="1"/>
    <xf numFmtId="0" fontId="0" fillId="2" borderId="0" xfId="0" applyFill="1"/>
    <xf numFmtId="0" fontId="3" fillId="0" borderId="0" xfId="0" applyFont="1" applyAlignment="1">
      <alignment horizontal="center" vertical="center" wrapText="1"/>
    </xf>
    <xf numFmtId="0" fontId="10" fillId="0" borderId="0" xfId="0" applyFont="1"/>
    <xf numFmtId="0" fontId="12" fillId="0" borderId="0" xfId="0" applyFont="1"/>
    <xf numFmtId="0" fontId="8" fillId="0" borderId="0" xfId="0" applyFont="1"/>
    <xf numFmtId="0" fontId="1" fillId="2" borderId="0" xfId="0" applyFont="1" applyFill="1"/>
    <xf numFmtId="0" fontId="4" fillId="0" borderId="0" xfId="0" applyFont="1"/>
    <xf numFmtId="0" fontId="0" fillId="0" borderId="0" xfId="0" applyAlignment="1">
      <alignment horizontal="center" vertical="center"/>
    </xf>
    <xf numFmtId="0" fontId="0" fillId="0" borderId="0" xfId="0" applyProtection="1">
      <protection locked="0"/>
    </xf>
    <xf numFmtId="0" fontId="5" fillId="0" borderId="0" xfId="0" applyFont="1" applyAlignment="1">
      <alignment vertical="center"/>
    </xf>
    <xf numFmtId="0" fontId="2" fillId="8" borderId="0" xfId="0" applyFont="1" applyFill="1"/>
    <xf numFmtId="0" fontId="0" fillId="8" borderId="0" xfId="0" applyFill="1"/>
    <xf numFmtId="0" fontId="0" fillId="0" borderId="0" xfId="0" applyProtection="1">
      <protection hidden="1"/>
    </xf>
    <xf numFmtId="0" fontId="0" fillId="2" borderId="0" xfId="0" applyFill="1" applyProtection="1">
      <protection hidden="1"/>
    </xf>
    <xf numFmtId="164" fontId="11" fillId="0" borderId="0" xfId="0" applyNumberFormat="1" applyFont="1" applyAlignment="1" applyProtection="1">
      <alignment horizontal="center" vertical="center" wrapText="1"/>
      <protection hidden="1"/>
    </xf>
    <xf numFmtId="164" fontId="0" fillId="0" borderId="0" xfId="0" applyNumberFormat="1" applyProtection="1">
      <protection hidden="1"/>
    </xf>
    <xf numFmtId="164" fontId="0" fillId="0" borderId="0" xfId="0" applyNumberFormat="1"/>
    <xf numFmtId="0" fontId="13" fillId="0" borderId="0" xfId="0" applyFont="1"/>
    <xf numFmtId="0" fontId="0" fillId="0" borderId="0" xfId="0" applyAlignment="1" applyProtection="1">
      <alignment horizontal="center" vertical="center"/>
      <protection hidden="1"/>
    </xf>
    <xf numFmtId="0" fontId="0" fillId="0" borderId="0" xfId="0" applyProtection="1">
      <protection locked="0" hidden="1"/>
    </xf>
    <xf numFmtId="0" fontId="18" fillId="2" borderId="0" xfId="0" applyFont="1" applyFill="1" applyProtection="1">
      <protection hidden="1"/>
    </xf>
    <xf numFmtId="0" fontId="21" fillId="0" borderId="0" xfId="0" applyFont="1" applyProtection="1">
      <protection hidden="1"/>
    </xf>
    <xf numFmtId="0" fontId="21" fillId="0" borderId="0" xfId="0" applyFont="1"/>
    <xf numFmtId="0" fontId="21" fillId="0" borderId="0" xfId="0" applyFont="1" applyProtection="1">
      <protection locked="0"/>
    </xf>
    <xf numFmtId="0" fontId="26" fillId="0" borderId="0" xfId="0" applyFont="1" applyAlignment="1" applyProtection="1">
      <alignment horizontal="center"/>
      <protection locked="0" hidden="1"/>
    </xf>
    <xf numFmtId="0" fontId="24" fillId="0" borderId="0" xfId="0" applyFont="1" applyAlignment="1" applyProtection="1">
      <alignment horizontal="right"/>
      <protection locked="0" hidden="1"/>
    </xf>
    <xf numFmtId="14" fontId="20" fillId="12" borderId="0" xfId="0" applyNumberFormat="1" applyFont="1" applyFill="1" applyAlignment="1" applyProtection="1">
      <alignment horizontal="center" vertical="center"/>
      <protection locked="0" hidden="1"/>
    </xf>
    <xf numFmtId="0" fontId="28" fillId="0" borderId="1" xfId="0" applyFont="1" applyBorder="1" applyAlignment="1" applyProtection="1">
      <alignment horizontal="center" vertical="center" wrapText="1"/>
      <protection locked="0" hidden="1"/>
    </xf>
    <xf numFmtId="0" fontId="27" fillId="7" borderId="1" xfId="0" applyFont="1" applyFill="1" applyBorder="1" applyAlignment="1" applyProtection="1">
      <alignment horizontal="left" vertical="center" wrapText="1" indent="1"/>
      <protection locked="0" hidden="1"/>
    </xf>
    <xf numFmtId="0" fontId="21" fillId="0" borderId="1" xfId="0" applyFont="1" applyBorder="1"/>
    <xf numFmtId="0" fontId="31" fillId="11" borderId="1" xfId="0" applyFont="1" applyFill="1" applyBorder="1" applyAlignment="1" applyProtection="1">
      <alignment horizontal="center" vertical="center" wrapText="1"/>
      <protection hidden="1"/>
    </xf>
    <xf numFmtId="0" fontId="32" fillId="12" borderId="0" xfId="0" applyFont="1" applyFill="1" applyProtection="1">
      <protection hidden="1"/>
    </xf>
    <xf numFmtId="0" fontId="34" fillId="0" borderId="0" xfId="0" applyFont="1" applyAlignment="1" applyProtection="1">
      <alignment horizontal="center"/>
      <protection hidden="1"/>
    </xf>
    <xf numFmtId="0" fontId="34" fillId="2" borderId="0" xfId="0" applyFont="1" applyFill="1" applyAlignment="1" applyProtection="1">
      <alignment horizontal="center"/>
      <protection hidden="1"/>
    </xf>
    <xf numFmtId="4" fontId="31" fillId="11" borderId="1" xfId="0" applyNumberFormat="1" applyFont="1" applyFill="1" applyBorder="1" applyAlignment="1" applyProtection="1">
      <alignment horizontal="center" vertical="center" wrapText="1"/>
      <protection hidden="1"/>
    </xf>
    <xf numFmtId="0" fontId="35" fillId="12" borderId="1" xfId="0" applyFont="1" applyFill="1" applyBorder="1" applyAlignment="1" applyProtection="1">
      <alignment horizontal="center" vertical="center" wrapText="1"/>
      <protection hidden="1"/>
    </xf>
    <xf numFmtId="0" fontId="37" fillId="0" borderId="0" xfId="0" applyFont="1" applyProtection="1">
      <protection hidden="1"/>
    </xf>
    <xf numFmtId="0" fontId="38" fillId="12" borderId="0" xfId="0" applyFont="1" applyFill="1" applyProtection="1">
      <protection hidden="1"/>
    </xf>
    <xf numFmtId="0" fontId="34" fillId="11" borderId="0" xfId="0" applyFont="1" applyFill="1"/>
    <xf numFmtId="0" fontId="37" fillId="0" borderId="0" xfId="0" applyFont="1"/>
    <xf numFmtId="0" fontId="31" fillId="11" borderId="9" xfId="0" applyFont="1" applyFill="1" applyBorder="1" applyAlignment="1">
      <alignment horizontal="center" vertical="center" wrapText="1"/>
    </xf>
    <xf numFmtId="4" fontId="31" fillId="11" borderId="9" xfId="0" applyNumberFormat="1" applyFont="1" applyFill="1" applyBorder="1" applyAlignment="1">
      <alignment horizontal="center" vertical="center" wrapText="1"/>
    </xf>
    <xf numFmtId="0" fontId="39" fillId="12" borderId="9" xfId="0" applyFont="1" applyFill="1" applyBorder="1" applyAlignment="1">
      <alignment horizontal="center" vertical="center" wrapText="1"/>
    </xf>
    <xf numFmtId="0" fontId="37" fillId="0" borderId="0" xfId="0" applyFont="1" applyProtection="1">
      <protection locked="0"/>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hidden="1"/>
    </xf>
    <xf numFmtId="0" fontId="37" fillId="0" borderId="5" xfId="0" applyFont="1" applyBorder="1" applyAlignment="1" applyProtection="1">
      <alignment horizontal="center" vertical="center"/>
      <protection locked="0"/>
    </xf>
    <xf numFmtId="0" fontId="37" fillId="0" borderId="1" xfId="0" applyFont="1" applyBorder="1" applyAlignment="1" applyProtection="1">
      <alignment horizontal="left" vertical="center" wrapText="1"/>
      <protection locked="0"/>
    </xf>
    <xf numFmtId="0" fontId="37" fillId="0" borderId="1" xfId="0" applyFont="1" applyBorder="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37" fillId="0" borderId="8" xfId="0" applyFont="1" applyBorder="1" applyAlignment="1" applyProtection="1">
      <alignment horizontal="left" vertical="center" wrapText="1"/>
      <protection locked="0"/>
    </xf>
    <xf numFmtId="0" fontId="37" fillId="0" borderId="8" xfId="0" applyFont="1" applyBorder="1" applyAlignment="1" applyProtection="1">
      <alignment horizontal="center" vertical="center"/>
      <protection locked="0"/>
    </xf>
    <xf numFmtId="0" fontId="41" fillId="12" borderId="1" xfId="0" applyFont="1" applyFill="1" applyBorder="1" applyAlignment="1" applyProtection="1">
      <alignment horizontal="center" vertical="center" wrapText="1"/>
      <protection hidden="1"/>
    </xf>
    <xf numFmtId="0" fontId="0" fillId="0" borderId="17" xfId="0" applyBorder="1" applyAlignment="1">
      <alignment horizontal="center"/>
    </xf>
    <xf numFmtId="0" fontId="13" fillId="0" borderId="17" xfId="0" applyFont="1" applyBorder="1" applyAlignment="1">
      <alignment horizontal="center"/>
    </xf>
    <xf numFmtId="0" fontId="6" fillId="0" borderId="17" xfId="0" applyFont="1" applyBorder="1" applyAlignment="1">
      <alignment horizontal="center"/>
    </xf>
    <xf numFmtId="0" fontId="42" fillId="0" borderId="17" xfId="0" applyFont="1" applyBorder="1" applyAlignment="1">
      <alignment vertical="center"/>
    </xf>
    <xf numFmtId="0" fontId="42" fillId="0" borderId="17" xfId="0" applyFont="1" applyBorder="1" applyAlignment="1">
      <alignment horizontal="right" vertical="center"/>
    </xf>
    <xf numFmtId="0" fontId="43" fillId="0" borderId="17" xfId="0" applyFont="1" applyBorder="1" applyAlignment="1">
      <alignment horizontal="center" vertical="center"/>
    </xf>
    <xf numFmtId="0" fontId="42" fillId="0" borderId="17" xfId="0" applyFont="1" applyBorder="1" applyAlignment="1">
      <alignment horizontal="center" vertical="center"/>
    </xf>
    <xf numFmtId="0" fontId="43" fillId="4" borderId="17" xfId="0" applyFont="1" applyFill="1" applyBorder="1" applyAlignment="1">
      <alignment horizontal="center" vertical="center"/>
    </xf>
    <xf numFmtId="0" fontId="43" fillId="5" borderId="17" xfId="0" applyFont="1" applyFill="1" applyBorder="1" applyAlignment="1">
      <alignment horizontal="center" vertical="center"/>
    </xf>
    <xf numFmtId="0" fontId="43" fillId="3" borderId="17" xfId="0" applyFont="1" applyFill="1" applyBorder="1" applyAlignment="1">
      <alignment horizontal="center" vertical="center"/>
    </xf>
    <xf numFmtId="0" fontId="43" fillId="6" borderId="17" xfId="0" applyFont="1" applyFill="1" applyBorder="1" applyAlignment="1">
      <alignment horizontal="center" vertical="center"/>
    </xf>
    <xf numFmtId="0" fontId="0" fillId="0" borderId="17" xfId="0" applyBorder="1"/>
    <xf numFmtId="0" fontId="43" fillId="6" borderId="17" xfId="0" applyFont="1" applyFill="1" applyBorder="1" applyAlignment="1">
      <alignment horizontal="center" vertical="center" wrapText="1"/>
    </xf>
    <xf numFmtId="0" fontId="43" fillId="4" borderId="17" xfId="0" applyFont="1" applyFill="1" applyBorder="1" applyAlignment="1">
      <alignment horizontal="center" vertical="center" wrapText="1"/>
    </xf>
    <xf numFmtId="0" fontId="43" fillId="5" borderId="17" xfId="0" applyFont="1" applyFill="1" applyBorder="1" applyAlignment="1">
      <alignment horizontal="center" vertical="center" wrapText="1"/>
    </xf>
    <xf numFmtId="0" fontId="43" fillId="3" borderId="17" xfId="0" applyFont="1" applyFill="1" applyBorder="1" applyAlignment="1">
      <alignment horizontal="center" vertical="center" wrapText="1"/>
    </xf>
    <xf numFmtId="0" fontId="0" fillId="0" borderId="17" xfId="0" applyBorder="1" applyAlignment="1">
      <alignment horizontal="center" vertical="center"/>
    </xf>
    <xf numFmtId="0" fontId="6" fillId="9" borderId="17" xfId="0" applyFont="1" applyFill="1" applyBorder="1" applyAlignment="1">
      <alignment horizontal="center" vertical="center"/>
    </xf>
    <xf numFmtId="0" fontId="13" fillId="0" borderId="17" xfId="0" applyFont="1" applyBorder="1"/>
    <xf numFmtId="0" fontId="17" fillId="10" borderId="17" xfId="0" applyFont="1" applyFill="1" applyBorder="1" applyAlignment="1" applyProtection="1">
      <alignment horizontal="center" vertical="center"/>
      <protection hidden="1"/>
    </xf>
    <xf numFmtId="0" fontId="6" fillId="10" borderId="17" xfId="0" applyFont="1" applyFill="1" applyBorder="1" applyAlignment="1" applyProtection="1">
      <alignment horizontal="center" vertical="center"/>
      <protection hidden="1"/>
    </xf>
    <xf numFmtId="0" fontId="0" fillId="10" borderId="17" xfId="0" applyFill="1" applyBorder="1" applyAlignment="1" applyProtection="1">
      <alignment horizontal="center" vertical="center"/>
      <protection hidden="1"/>
    </xf>
    <xf numFmtId="0" fontId="44" fillId="10" borderId="17" xfId="0" applyFont="1" applyFill="1" applyBorder="1" applyAlignment="1" applyProtection="1">
      <alignment horizontal="center" vertical="center" wrapText="1"/>
      <protection hidden="1"/>
    </xf>
    <xf numFmtId="0" fontId="44" fillId="2" borderId="17" xfId="0" applyFont="1" applyFill="1" applyBorder="1" applyAlignment="1" applyProtection="1">
      <alignment horizontal="center" vertical="center"/>
      <protection hidden="1"/>
    </xf>
    <xf numFmtId="0" fontId="16" fillId="2" borderId="0" xfId="0" applyFont="1" applyFill="1" applyProtection="1">
      <protection hidden="1"/>
    </xf>
    <xf numFmtId="0" fontId="13" fillId="0" borderId="0" xfId="0" applyFont="1" applyProtection="1">
      <protection hidden="1"/>
    </xf>
    <xf numFmtId="0" fontId="29" fillId="0" borderId="0" xfId="0" applyFont="1" applyProtection="1">
      <protection hidden="1"/>
    </xf>
    <xf numFmtId="0" fontId="36" fillId="2" borderId="1" xfId="0" applyFont="1" applyFill="1" applyBorder="1" applyAlignment="1" applyProtection="1">
      <alignment horizontal="center" vertical="center"/>
      <protection locked="0"/>
    </xf>
    <xf numFmtId="1" fontId="36" fillId="2" borderId="1" xfId="0" applyNumberFormat="1" applyFont="1" applyFill="1" applyBorder="1" applyAlignment="1" applyProtection="1">
      <alignment horizontal="left" vertical="center" wrapText="1"/>
      <protection locked="0"/>
    </xf>
    <xf numFmtId="14" fontId="36" fillId="0" borderId="1" xfId="0" applyNumberFormat="1" applyFont="1" applyBorder="1" applyAlignment="1" applyProtection="1">
      <alignment horizontal="center" vertical="center" wrapText="1"/>
      <protection locked="0"/>
    </xf>
    <xf numFmtId="1" fontId="36" fillId="0" borderId="1" xfId="0" applyNumberFormat="1" applyFont="1" applyBorder="1" applyAlignment="1" applyProtection="1">
      <alignment horizontal="center" vertical="center" wrapText="1"/>
      <protection locked="0"/>
    </xf>
    <xf numFmtId="0" fontId="36" fillId="0" borderId="1" xfId="0" applyFont="1" applyBorder="1" applyAlignment="1" applyProtection="1">
      <alignment horizontal="center" vertical="center"/>
      <protection locked="0"/>
    </xf>
    <xf numFmtId="0" fontId="17" fillId="10" borderId="17" xfId="0" applyFont="1" applyFill="1" applyBorder="1" applyAlignment="1">
      <alignment horizontal="left" vertical="center" wrapText="1"/>
    </xf>
    <xf numFmtId="0" fontId="45" fillId="11" borderId="0" xfId="0" applyFont="1" applyFill="1"/>
    <xf numFmtId="0" fontId="1" fillId="2" borderId="0" xfId="0" applyFont="1" applyFill="1" applyProtection="1">
      <protection hidden="1"/>
    </xf>
    <xf numFmtId="0" fontId="2" fillId="0" borderId="0" xfId="0" applyFont="1" applyProtection="1">
      <protection hidden="1"/>
    </xf>
    <xf numFmtId="0" fontId="30" fillId="0" borderId="0" xfId="0" applyFont="1" applyAlignment="1" applyProtection="1">
      <alignment horizontal="center" vertical="center" wrapText="1"/>
      <protection hidden="1"/>
    </xf>
    <xf numFmtId="0" fontId="23" fillId="0" borderId="0" xfId="0" applyFont="1" applyProtection="1">
      <protection hidden="1"/>
    </xf>
    <xf numFmtId="0" fontId="24" fillId="12" borderId="10" xfId="0" applyFont="1" applyFill="1" applyBorder="1" applyAlignment="1" applyProtection="1">
      <alignment horizontal="left" vertical="center" indent="1"/>
      <protection hidden="1"/>
    </xf>
    <xf numFmtId="0" fontId="24" fillId="12" borderId="10" xfId="0" applyFont="1" applyFill="1" applyBorder="1" applyAlignment="1" applyProtection="1">
      <alignment vertical="center"/>
      <protection hidden="1"/>
    </xf>
    <xf numFmtId="0" fontId="24" fillId="11" borderId="0" xfId="0" applyFont="1" applyFill="1" applyAlignment="1" applyProtection="1">
      <alignment horizontal="left" vertical="center"/>
      <protection hidden="1"/>
    </xf>
    <xf numFmtId="0" fontId="24" fillId="11" borderId="0" xfId="0" applyFont="1" applyFill="1" applyAlignment="1" applyProtection="1">
      <alignment vertical="center"/>
      <protection hidden="1"/>
    </xf>
    <xf numFmtId="0" fontId="24" fillId="12" borderId="13" xfId="0" applyFont="1" applyFill="1" applyBorder="1" applyAlignment="1" applyProtection="1">
      <alignment horizontal="left" vertical="center"/>
      <protection hidden="1"/>
    </xf>
    <xf numFmtId="0" fontId="24" fillId="12" borderId="13" xfId="0" applyFont="1" applyFill="1" applyBorder="1" applyAlignment="1" applyProtection="1">
      <alignment vertical="center"/>
      <protection hidden="1"/>
    </xf>
    <xf numFmtId="0" fontId="24" fillId="12" borderId="14" xfId="0" applyFont="1" applyFill="1" applyBorder="1" applyAlignment="1" applyProtection="1">
      <alignment horizontal="center" vertical="center" wrapText="1"/>
      <protection hidden="1"/>
    </xf>
    <xf numFmtId="0" fontId="24" fillId="12" borderId="11" xfId="0" applyFont="1" applyFill="1" applyBorder="1" applyAlignment="1" applyProtection="1">
      <alignment horizontal="center" vertical="center" wrapText="1"/>
      <protection hidden="1"/>
    </xf>
    <xf numFmtId="0" fontId="24" fillId="12" borderId="11" xfId="0" applyFont="1" applyFill="1" applyBorder="1" applyAlignment="1" applyProtection="1">
      <alignment horizontal="center" vertical="center"/>
      <protection hidden="1"/>
    </xf>
    <xf numFmtId="0" fontId="23" fillId="0" borderId="0" xfId="0" applyFont="1" applyProtection="1">
      <protection locked="0"/>
    </xf>
    <xf numFmtId="0" fontId="25" fillId="7" borderId="10" xfId="0" applyFont="1" applyFill="1" applyBorder="1" applyAlignment="1" applyProtection="1">
      <alignment horizontal="center" vertical="center" wrapText="1"/>
      <protection locked="0"/>
    </xf>
    <xf numFmtId="14" fontId="25" fillId="7" borderId="10" xfId="0" applyNumberFormat="1" applyFont="1" applyFill="1" applyBorder="1" applyAlignment="1" applyProtection="1">
      <alignment horizontal="center" vertical="center" wrapText="1"/>
      <protection locked="0"/>
    </xf>
    <xf numFmtId="0" fontId="24" fillId="7" borderId="10" xfId="0" applyFont="1" applyFill="1" applyBorder="1" applyAlignment="1" applyProtection="1">
      <alignment horizontal="center" vertical="center" wrapText="1"/>
      <protection locked="0"/>
    </xf>
    <xf numFmtId="0" fontId="25" fillId="7" borderId="12" xfId="0" applyFont="1" applyFill="1" applyBorder="1" applyAlignment="1" applyProtection="1">
      <alignment horizontal="center" vertical="center" wrapText="1"/>
      <protection locked="0"/>
    </xf>
    <xf numFmtId="0" fontId="24" fillId="11" borderId="0" xfId="0" applyFont="1" applyFill="1" applyAlignment="1" applyProtection="1">
      <alignment vertical="center"/>
      <protection locked="0"/>
    </xf>
    <xf numFmtId="0" fontId="24" fillId="12" borderId="13" xfId="0" applyFont="1" applyFill="1" applyBorder="1" applyAlignment="1" applyProtection="1">
      <alignment vertical="center"/>
      <protection locked="0"/>
    </xf>
    <xf numFmtId="0" fontId="24" fillId="12" borderId="15" xfId="0" applyFont="1" applyFill="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19" fillId="12" borderId="18" xfId="0" applyFont="1" applyFill="1" applyBorder="1" applyProtection="1">
      <protection locked="0" hidden="1"/>
    </xf>
    <xf numFmtId="0" fontId="19" fillId="12" borderId="19" xfId="0" applyFont="1" applyFill="1" applyBorder="1" applyProtection="1">
      <protection locked="0" hidden="1"/>
    </xf>
    <xf numFmtId="0" fontId="19" fillId="12" borderId="7" xfId="0" applyFont="1" applyFill="1" applyBorder="1" applyProtection="1">
      <protection locked="0" hidden="1"/>
    </xf>
    <xf numFmtId="0" fontId="19" fillId="12" borderId="4" xfId="0" applyFont="1" applyFill="1" applyBorder="1" applyProtection="1">
      <protection locked="0" hidden="1"/>
    </xf>
    <xf numFmtId="0" fontId="19" fillId="12" borderId="20" xfId="0" applyFont="1" applyFill="1" applyBorder="1" applyProtection="1">
      <protection locked="0" hidden="1"/>
    </xf>
    <xf numFmtId="0" fontId="19" fillId="12" borderId="2" xfId="0" applyFont="1" applyFill="1" applyBorder="1" applyProtection="1">
      <protection locked="0" hidden="1"/>
    </xf>
    <xf numFmtId="1" fontId="36" fillId="2" borderId="1" xfId="0" applyNumberFormat="1" applyFont="1" applyFill="1" applyBorder="1" applyAlignment="1" applyProtection="1">
      <alignment horizontal="center" vertical="center" wrapText="1"/>
      <protection locked="0"/>
    </xf>
    <xf numFmtId="0" fontId="17" fillId="10" borderId="17" xfId="0" applyFont="1" applyFill="1" applyBorder="1" applyAlignment="1">
      <alignment horizontal="center" vertical="center" wrapText="1"/>
    </xf>
    <xf numFmtId="14" fontId="25" fillId="0" borderId="11" xfId="0" applyNumberFormat="1" applyFont="1" applyBorder="1" applyProtection="1">
      <protection locked="0"/>
    </xf>
    <xf numFmtId="2" fontId="18" fillId="13" borderId="1" xfId="1" applyNumberFormat="1" applyFont="1" applyFill="1" applyBorder="1" applyAlignment="1" applyProtection="1">
      <alignment horizontal="center" vertical="center"/>
      <protection hidden="1"/>
    </xf>
    <xf numFmtId="0" fontId="17" fillId="2" borderId="17" xfId="0" applyFont="1" applyFill="1" applyBorder="1" applyAlignment="1" applyProtection="1">
      <alignment horizontal="center" vertical="center" wrapText="1"/>
      <protection hidden="1"/>
    </xf>
    <xf numFmtId="165" fontId="20" fillId="2" borderId="1" xfId="1" applyNumberFormat="1" applyFont="1" applyFill="1" applyBorder="1" applyAlignment="1" applyProtection="1">
      <alignment horizontal="center" vertical="center" wrapText="1"/>
      <protection locked="0" hidden="1"/>
    </xf>
    <xf numFmtId="0" fontId="27" fillId="12" borderId="6" xfId="0" applyFont="1" applyFill="1" applyBorder="1" applyAlignment="1" applyProtection="1">
      <alignment horizontal="right" vertical="center" wrapText="1"/>
      <protection locked="0" hidden="1"/>
    </xf>
    <xf numFmtId="0" fontId="27" fillId="12" borderId="6" xfId="0" applyFont="1" applyFill="1" applyBorder="1" applyAlignment="1" applyProtection="1">
      <alignment vertical="center" wrapText="1"/>
      <protection locked="0" hidden="1"/>
    </xf>
    <xf numFmtId="0" fontId="27" fillId="12" borderId="6" xfId="0" applyFont="1" applyFill="1" applyBorder="1" applyAlignment="1" applyProtection="1">
      <alignment horizontal="right" vertical="center"/>
      <protection locked="0" hidden="1"/>
    </xf>
    <xf numFmtId="0" fontId="27" fillId="11" borderId="3" xfId="0" applyFont="1" applyFill="1" applyBorder="1" applyAlignment="1" applyProtection="1">
      <alignment horizontal="center" vertical="center" wrapText="1"/>
      <protection locked="0" hidden="1"/>
    </xf>
    <xf numFmtId="0" fontId="46" fillId="14" borderId="0" xfId="0" applyFont="1" applyFill="1" applyAlignment="1" applyProtection="1">
      <alignment horizontal="center" vertical="center" wrapText="1"/>
      <protection locked="0" hidden="1"/>
    </xf>
    <xf numFmtId="0" fontId="19" fillId="0" borderId="1" xfId="0" applyFont="1" applyBorder="1" applyAlignment="1" applyProtection="1">
      <alignment horizontal="center" vertical="center" wrapText="1"/>
      <protection locked="0" hidden="1"/>
    </xf>
    <xf numFmtId="0" fontId="19" fillId="0" borderId="1" xfId="0" applyFont="1" applyBorder="1" applyAlignment="1">
      <alignment horizontal="center" vertical="center" wrapText="1"/>
    </xf>
    <xf numFmtId="14" fontId="17" fillId="10" borderId="17" xfId="0" applyNumberFormat="1" applyFont="1" applyFill="1" applyBorder="1" applyAlignment="1">
      <alignment horizontal="center" vertical="center" wrapText="1"/>
    </xf>
    <xf numFmtId="1" fontId="18" fillId="13" borderId="16" xfId="1" applyNumberFormat="1" applyFont="1" applyFill="1" applyBorder="1" applyAlignment="1" applyProtection="1">
      <alignment horizontal="center" vertical="center" wrapText="1"/>
      <protection locked="0"/>
    </xf>
    <xf numFmtId="0" fontId="25" fillId="7" borderId="11" xfId="0" applyFont="1" applyFill="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1" xfId="0" applyFont="1" applyBorder="1" applyAlignment="1" applyProtection="1">
      <alignment wrapText="1"/>
      <protection locked="0"/>
    </xf>
    <xf numFmtId="2" fontId="47" fillId="10" borderId="1" xfId="1" applyNumberFormat="1" applyFont="1" applyFill="1" applyBorder="1" applyAlignment="1" applyProtection="1">
      <alignment horizontal="center" vertical="center"/>
      <protection locked="0"/>
    </xf>
    <xf numFmtId="0" fontId="0" fillId="0" borderId="6"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48" fillId="0" borderId="0" xfId="0" applyFont="1"/>
    <xf numFmtId="0" fontId="49" fillId="0" borderId="0" xfId="0" applyFont="1"/>
    <xf numFmtId="0" fontId="49" fillId="0" borderId="1" xfId="0" applyFont="1" applyBorder="1"/>
    <xf numFmtId="0" fontId="33" fillId="12" borderId="0" xfId="0" applyFont="1" applyFill="1" applyAlignment="1" applyProtection="1">
      <alignment horizontal="center" vertical="center"/>
      <protection hidden="1"/>
    </xf>
    <xf numFmtId="0" fontId="33" fillId="11" borderId="0" xfId="0" applyFont="1" applyFill="1" applyAlignment="1">
      <alignment horizontal="left" vertical="center"/>
    </xf>
    <xf numFmtId="0" fontId="40" fillId="11" borderId="0" xfId="0" applyFont="1" applyFill="1" applyAlignment="1">
      <alignment horizontal="center" vertical="center"/>
    </xf>
    <xf numFmtId="0" fontId="24" fillId="12" borderId="10" xfId="0" applyFont="1" applyFill="1" applyBorder="1" applyAlignment="1" applyProtection="1">
      <alignment horizontal="center" vertical="center" wrapText="1"/>
      <protection hidden="1"/>
    </xf>
    <xf numFmtId="0" fontId="22" fillId="11" borderId="0" xfId="0" applyFont="1" applyFill="1" applyAlignment="1" applyProtection="1">
      <alignment horizontal="center" vertical="center"/>
      <protection locked="0"/>
    </xf>
    <xf numFmtId="0" fontId="28" fillId="7" borderId="8" xfId="0" applyFont="1" applyFill="1" applyBorder="1" applyAlignment="1" applyProtection="1">
      <alignment horizontal="center" vertical="center" wrapText="1"/>
      <protection locked="0" hidden="1"/>
    </xf>
    <xf numFmtId="0" fontId="28" fillId="7" borderId="21" xfId="0" applyFont="1" applyFill="1" applyBorder="1" applyAlignment="1" applyProtection="1">
      <alignment horizontal="center" vertical="center" wrapText="1"/>
      <protection locked="0" hidden="1"/>
    </xf>
    <xf numFmtId="0" fontId="28" fillId="7" borderId="3" xfId="0" applyFont="1" applyFill="1" applyBorder="1" applyAlignment="1" applyProtection="1">
      <alignment horizontal="center" vertical="center" wrapText="1"/>
      <protection locked="0" hidden="1"/>
    </xf>
    <xf numFmtId="0" fontId="22" fillId="11" borderId="0" xfId="0" applyFont="1" applyFill="1" applyAlignment="1" applyProtection="1">
      <alignment horizontal="center" vertical="center"/>
      <protection locked="0" hidden="1"/>
    </xf>
    <xf numFmtId="0" fontId="50" fillId="11" borderId="0" xfId="0" applyFont="1" applyFill="1" applyAlignment="1">
      <alignment horizontal="center" vertical="center"/>
    </xf>
  </cellXfs>
  <cellStyles count="2">
    <cellStyle name="Komats" xfId="1" builtinId="3"/>
    <cellStyle name="Parasts" xfId="0" builtinId="0"/>
  </cellStyles>
  <dxfs count="53">
    <dxf>
      <fill>
        <patternFill>
          <bgColor rgb="FFFF0000"/>
        </patternFill>
      </fill>
    </dxf>
    <dxf>
      <fill>
        <patternFill>
          <bgColor rgb="FFFFC000"/>
        </patternFill>
      </fill>
    </dxf>
    <dxf>
      <fill>
        <patternFill>
          <bgColor rgb="FFFFFF00"/>
        </patternFill>
      </fill>
    </dxf>
    <dxf>
      <fill>
        <patternFill>
          <bgColor rgb="FF92D050"/>
        </patternFill>
      </fill>
    </dxf>
    <dxf>
      <fill>
        <patternFill patternType="solid">
          <bgColor theme="5" tint="0.79998168889431442"/>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patternType="solid">
          <bgColor theme="5" tint="0.7999816888943144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bgColor theme="8" tint="0.79998168889431442"/>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EFB511"/>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strike val="0"/>
        <outline val="0"/>
        <shadow val="0"/>
        <u val="none"/>
        <vertAlign val="baseline"/>
        <sz val="11"/>
        <color theme="1"/>
        <name val="Calibri"/>
        <family val="2"/>
        <charset val="186"/>
        <scheme val="minor"/>
      </font>
      <numFmt numFmtId="0" formatCode="General"/>
      <fill>
        <patternFill patternType="solid">
          <fgColor indexed="64"/>
          <bgColor theme="8" tint="0.79998168889431442"/>
        </patternFill>
      </fill>
      <alignment horizontal="center" vertical="center" textRotation="0" wrapText="0" indent="0" justifyLastLine="0" shrinkToFit="0" readingOrder="0"/>
      <border diagonalUp="0" diagonalDown="0" outline="0">
        <left style="hair">
          <color theme="4" tint="-0.24994659260841701"/>
        </left>
        <right/>
        <top style="hair">
          <color theme="4" tint="-0.24994659260841701"/>
        </top>
        <bottom style="hair">
          <color theme="4" tint="-0.24994659260841701"/>
        </bottom>
      </border>
      <protection locked="1" hidden="1"/>
    </dxf>
    <dxf>
      <font>
        <b val="0"/>
        <i val="0"/>
        <strike val="0"/>
        <condense val="0"/>
        <extend val="0"/>
        <outline val="0"/>
        <shadow val="0"/>
        <u val="none"/>
        <vertAlign val="baseline"/>
        <sz val="11"/>
        <color rgb="FF002060"/>
        <name val="Calibri Light"/>
        <family val="2"/>
        <charset val="186"/>
        <scheme val="major"/>
      </font>
      <alignment horizontal="center" vertical="center" textRotation="0" wrapText="0" indent="0" justifyLastLine="0" shrinkToFit="0" readingOrder="0"/>
      <border diagonalUp="0" diagonalDown="0" outline="0">
        <left style="hair">
          <color theme="4" tint="-0.24994659260841701"/>
        </left>
        <right style="hair">
          <color theme="4" tint="-0.24994659260841701"/>
        </right>
        <top style="hair">
          <color theme="4" tint="-0.24994659260841701"/>
        </top>
        <bottom style="hair">
          <color theme="4" tint="-0.24994659260841701"/>
        </bottom>
      </border>
      <protection locked="0" hidden="0"/>
    </dxf>
    <dxf>
      <font>
        <b val="0"/>
        <i val="0"/>
        <strike val="0"/>
        <condense val="0"/>
        <extend val="0"/>
        <outline val="0"/>
        <shadow val="0"/>
        <u val="none"/>
        <vertAlign val="baseline"/>
        <sz val="11"/>
        <color rgb="FF002060"/>
        <name val="Calibri Light"/>
        <family val="2"/>
        <charset val="186"/>
        <scheme val="major"/>
      </font>
      <alignment horizontal="center" vertical="center" textRotation="0" wrapText="0" indent="0" justifyLastLine="0" shrinkToFit="0" readingOrder="0"/>
      <border diagonalUp="0" diagonalDown="0">
        <left style="hair">
          <color theme="4" tint="-0.24994659260841701"/>
        </left>
        <right style="hair">
          <color theme="4" tint="-0.24994659260841701"/>
        </right>
        <top style="hair">
          <color theme="4" tint="-0.24994659260841701"/>
        </top>
        <bottom style="hair">
          <color theme="4" tint="-0.24994659260841701"/>
        </bottom>
        <vertical style="hair">
          <color theme="4" tint="-0.24994659260841701"/>
        </vertical>
        <horizontal style="hair">
          <color theme="4" tint="-0.24994659260841701"/>
        </horizontal>
      </border>
      <protection locked="0" hidden="0"/>
    </dxf>
    <dxf>
      <font>
        <b val="0"/>
        <i val="0"/>
        <strike val="0"/>
        <condense val="0"/>
        <extend val="0"/>
        <outline val="0"/>
        <shadow val="0"/>
        <u val="none"/>
        <vertAlign val="baseline"/>
        <sz val="11"/>
        <color rgb="FF002060"/>
        <name val="Calibri Light"/>
        <family val="2"/>
        <charset val="186"/>
        <scheme val="major"/>
      </font>
      <alignment horizontal="left" vertical="center" textRotation="0" wrapText="1" indent="0" justifyLastLine="0" shrinkToFit="0" readingOrder="0"/>
      <border diagonalUp="0" diagonalDown="0">
        <left style="hair">
          <color theme="4" tint="-0.24994659260841701"/>
        </left>
        <right style="hair">
          <color theme="4" tint="-0.24994659260841701"/>
        </right>
        <top style="hair">
          <color theme="4" tint="-0.24994659260841701"/>
        </top>
        <bottom style="hair">
          <color theme="4" tint="-0.24994659260841701"/>
        </bottom>
        <vertical style="hair">
          <color theme="4" tint="-0.24994659260841701"/>
        </vertical>
        <horizontal style="hair">
          <color theme="4" tint="-0.24994659260841701"/>
        </horizontal>
      </border>
      <protection locked="0" hidden="0"/>
    </dxf>
    <dxf>
      <font>
        <b val="0"/>
        <i val="0"/>
        <strike val="0"/>
        <condense val="0"/>
        <extend val="0"/>
        <outline val="0"/>
        <shadow val="0"/>
        <u val="none"/>
        <vertAlign val="baseline"/>
        <sz val="11"/>
        <color rgb="FF002060"/>
        <name val="Calibri Light"/>
        <family val="2"/>
        <charset val="186"/>
        <scheme val="major"/>
      </font>
      <alignment horizontal="center" vertical="center" textRotation="0" wrapText="0" indent="0" justifyLastLine="0" shrinkToFit="0" readingOrder="0"/>
      <border diagonalUp="0" diagonalDown="0">
        <left/>
        <right style="hair">
          <color theme="4" tint="-0.24994659260841701"/>
        </right>
        <top style="hair">
          <color theme="4" tint="-0.24994659260841701"/>
        </top>
        <bottom style="hair">
          <color theme="4" tint="-0.24994659260841701"/>
        </bottom>
        <vertical style="hair">
          <color theme="4" tint="-0.24994659260841701"/>
        </vertical>
        <horizontal style="hair">
          <color theme="4" tint="-0.24994659260841701"/>
        </horizontal>
      </border>
      <protection locked="0" hidden="0"/>
    </dxf>
    <dxf>
      <border>
        <top style="hair">
          <color theme="4" tint="-0.24994659260841701"/>
        </top>
      </border>
    </dxf>
    <dxf>
      <border diagonalUp="0" diagonalDown="0">
        <left style="hair">
          <color theme="4" tint="-0.24994659260841701"/>
        </left>
        <right style="hair">
          <color theme="4" tint="-0.24994659260841701"/>
        </right>
        <top style="hair">
          <color theme="4" tint="-0.24994659260841701"/>
        </top>
        <bottom style="hair">
          <color theme="4" tint="-0.24994659260841701"/>
        </bottom>
      </border>
    </dxf>
    <dxf>
      <font>
        <strike val="0"/>
        <outline val="0"/>
        <shadow val="0"/>
        <u val="none"/>
        <vertAlign val="baseline"/>
        <color rgb="FF002060"/>
        <name val="Calibri Light"/>
        <family val="2"/>
        <charset val="186"/>
        <scheme val="major"/>
      </font>
      <protection locked="1" hidden="1"/>
    </dxf>
    <dxf>
      <border>
        <bottom style="hair">
          <color theme="4" tint="-0.24994659260841701"/>
        </bottom>
      </border>
    </dxf>
    <dxf>
      <font>
        <b/>
        <i val="0"/>
        <strike val="0"/>
        <condense val="0"/>
        <extend val="0"/>
        <outline val="0"/>
        <shadow val="0"/>
        <u val="none"/>
        <vertAlign val="baseline"/>
        <sz val="11"/>
        <color rgb="FF002060"/>
        <name val="Calibri Light"/>
        <family val="2"/>
        <charset val="186"/>
        <scheme val="major"/>
      </font>
      <fill>
        <patternFill patternType="none">
          <fgColor indexed="64"/>
          <bgColor auto="1"/>
        </patternFill>
      </fill>
      <alignment horizontal="center" vertical="center" textRotation="0" wrapText="1" indent="0" justifyLastLine="0" shrinkToFit="0" readingOrder="0"/>
      <border diagonalUp="0" diagonalDown="0">
        <left style="hair">
          <color theme="4" tint="-0.24994659260841701"/>
        </left>
        <right style="hair">
          <color theme="4" tint="-0.24994659260841701"/>
        </right>
        <top/>
        <bottom/>
        <vertical style="hair">
          <color theme="4" tint="-0.24994659260841701"/>
        </vertical>
        <horizontal style="hair">
          <color theme="4" tint="-0.24994659260841701"/>
        </horizontal>
      </border>
      <protection locked="1" hidden="1"/>
    </dxf>
  </dxfs>
  <tableStyles count="1" defaultTableStyle="TableStyleMedium2" defaultPivotStyle="PivotStyleLight16">
    <tableStyle name="Invisible" pivot="0" table="0" count="0" xr9:uid="{DE07CB6B-6E26-4EE4-89E9-F99BC8EB4683}"/>
  </tableStyles>
  <colors>
    <mruColors>
      <color rgb="FFEFB511"/>
      <color rgb="FFFF3300"/>
      <color rgb="FFFFFF00"/>
      <color rgb="FFFF99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64264151767601"/>
          <c:y val="0.10681426188791088"/>
          <c:w val="0.82452958835323553"/>
          <c:h val="0.72691199881599999"/>
        </c:manualLayout>
      </c:layout>
      <c:scatterChart>
        <c:scatterStyle val="lineMarker"/>
        <c:varyColors val="0"/>
        <c:ser>
          <c:idx val="0"/>
          <c:order val="0"/>
          <c:tx>
            <c:strRef>
              <c:f>'14-pielikums-risku-saraksts'!$E$4</c:f>
              <c:strCache>
                <c:ptCount val="1"/>
                <c:pt idx="0">
                  <c:v>Ietekme</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fld id="{64469F22-B560-482A-B5F1-FC0A76993619}" type="CELLRANGE">
                      <a:rPr lang="lv-LV"/>
                      <a:pPr/>
                      <a:t>[ŠŪNU DIAPAZONS]</a:t>
                    </a:fld>
                    <a:endParaRPr lang="lv-LV"/>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DA9-4528-82D7-F855DB66C2D7}"/>
                </c:ext>
              </c:extLst>
            </c:dLbl>
            <c:dLbl>
              <c:idx val="1"/>
              <c:tx>
                <c:rich>
                  <a:bodyPr/>
                  <a:lstStyle/>
                  <a:p>
                    <a:r>
                      <a:rPr lang="en-US" sz="1100">
                        <a:latin typeface="Times New Roman" panose="02020603050405020304" pitchFamily="18" charset="0"/>
                        <a:cs typeface="Times New Roman" panose="02020603050405020304" pitchFamily="18" charset="0"/>
                      </a:rPr>
                      <a:t>OR1</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6DA9-4528-82D7-F855DB66C2D7}"/>
                </c:ext>
              </c:extLst>
            </c:dLbl>
            <c:dLbl>
              <c:idx val="2"/>
              <c:tx>
                <c:rich>
                  <a:bodyPr/>
                  <a:lstStyle/>
                  <a:p>
                    <a:r>
                      <a:rPr lang="en-US"/>
                      <a:t>OR2</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6DA9-4528-82D7-F855DB66C2D7}"/>
                </c:ext>
              </c:extLst>
            </c:dLbl>
            <c:dLbl>
              <c:idx val="3"/>
              <c:tx>
                <c:rich>
                  <a:bodyPr/>
                  <a:lstStyle/>
                  <a:p>
                    <a:r>
                      <a:rPr lang="en-US" sz="1100">
                        <a:latin typeface="Times New Roman" panose="02020603050405020304" pitchFamily="18" charset="0"/>
                        <a:cs typeface="Times New Roman" panose="02020603050405020304" pitchFamily="18" charset="0"/>
                      </a:rPr>
                      <a:t>OR3</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6DA9-4528-82D7-F855DB66C2D7}"/>
                </c:ext>
              </c:extLst>
            </c:dLbl>
            <c:dLbl>
              <c:idx val="4"/>
              <c:tx>
                <c:rich>
                  <a:bodyPr/>
                  <a:lstStyle/>
                  <a:p>
                    <a:r>
                      <a:rPr lang="en-US"/>
                      <a:t>SR1</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6DA9-4528-82D7-F855DB66C2D7}"/>
                </c:ext>
              </c:extLst>
            </c:dLbl>
            <c:dLbl>
              <c:idx val="5"/>
              <c:tx>
                <c:rich>
                  <a:bodyPr/>
                  <a:lstStyle/>
                  <a:p>
                    <a:r>
                      <a:rPr lang="en-US"/>
                      <a:t>SR2</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0-76B0-460E-8422-5969AA9D2FD3}"/>
                </c:ext>
              </c:extLst>
            </c:dLbl>
            <c:dLbl>
              <c:idx val="6"/>
              <c:tx>
                <c:rich>
                  <a:bodyPr/>
                  <a:lstStyle/>
                  <a:p>
                    <a:endParaRPr lang="lv-LV"/>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76B0-460E-8422-5969AA9D2FD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1">
                        <a:lumMod val="50000"/>
                      </a:schemeClr>
                    </a:solidFill>
                    <a:latin typeface="+mj-lt"/>
                    <a:ea typeface="+mn-ea"/>
                    <a:cs typeface="Times New Roman" panose="02020603050405020304" pitchFamily="18" charset="0"/>
                  </a:defRPr>
                </a:pPr>
                <a:endParaRPr lang="lv-LV"/>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'14-pielikums-risku-saraksts'!$D$5:$D$11</c:f>
              <c:numCache>
                <c:formatCode>General</c:formatCode>
                <c:ptCount val="7"/>
                <c:pt idx="0">
                  <c:v>3</c:v>
                </c:pt>
                <c:pt idx="1">
                  <c:v>3</c:v>
                </c:pt>
                <c:pt idx="2">
                  <c:v>1</c:v>
                </c:pt>
                <c:pt idx="3">
                  <c:v>2</c:v>
                </c:pt>
                <c:pt idx="4">
                  <c:v>5</c:v>
                </c:pt>
                <c:pt idx="5">
                  <c:v>4</c:v>
                </c:pt>
              </c:numCache>
            </c:numRef>
          </c:xVal>
          <c:yVal>
            <c:numRef>
              <c:f>'14-pielikums-risku-saraksts'!$E$5:$E$11</c:f>
              <c:numCache>
                <c:formatCode>General</c:formatCode>
                <c:ptCount val="7"/>
                <c:pt idx="0">
                  <c:v>2</c:v>
                </c:pt>
                <c:pt idx="1">
                  <c:v>3</c:v>
                </c:pt>
                <c:pt idx="2">
                  <c:v>3</c:v>
                </c:pt>
                <c:pt idx="3">
                  <c:v>2</c:v>
                </c:pt>
                <c:pt idx="4">
                  <c:v>5</c:v>
                </c:pt>
                <c:pt idx="5">
                  <c:v>4</c:v>
                </c:pt>
              </c:numCache>
            </c:numRef>
          </c:yVal>
          <c:smooth val="0"/>
          <c:extLst>
            <c:ext xmlns:c15="http://schemas.microsoft.com/office/drawing/2012/chart" uri="{02D57815-91ED-43cb-92C2-25804820EDAC}">
              <c15:datalabelsRange>
                <c15:f>'14-pielikums-risku-saraksts'!$B$5:$B$11</c15:f>
                <c15:dlblRangeCache>
                  <c:ptCount val="7"/>
                  <c:pt idx="0">
                    <c:v>FR1</c:v>
                  </c:pt>
                  <c:pt idx="1">
                    <c:v>OR1</c:v>
                  </c:pt>
                  <c:pt idx="2">
                    <c:v>OR2</c:v>
                  </c:pt>
                  <c:pt idx="3">
                    <c:v>OR3</c:v>
                  </c:pt>
                  <c:pt idx="4">
                    <c:v>SR1</c:v>
                  </c:pt>
                  <c:pt idx="5">
                    <c:v>SR2</c:v>
                  </c:pt>
                </c15:dlblRangeCache>
              </c15:datalabelsRange>
            </c:ext>
            <c:ext xmlns:c16="http://schemas.microsoft.com/office/drawing/2014/chart" uri="{C3380CC4-5D6E-409C-BE32-E72D297353CC}">
              <c16:uniqueId val="{00000006-6DA9-4528-82D7-F855DB66C2D7}"/>
            </c:ext>
          </c:extLst>
        </c:ser>
        <c:dLbls>
          <c:showLegendKey val="0"/>
          <c:showVal val="0"/>
          <c:showCatName val="0"/>
          <c:showSerName val="0"/>
          <c:showPercent val="0"/>
          <c:showBubbleSize val="0"/>
        </c:dLbls>
        <c:axId val="635829087"/>
        <c:axId val="695607503"/>
      </c:scatterChart>
      <c:valAx>
        <c:axId val="635829087"/>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accent1">
                        <a:lumMod val="50000"/>
                      </a:schemeClr>
                    </a:solidFill>
                    <a:latin typeface="+mj-lt"/>
                    <a:ea typeface="+mn-ea"/>
                    <a:cs typeface="+mn-cs"/>
                  </a:defRPr>
                </a:pPr>
                <a:r>
                  <a:rPr lang="lv-LV" sz="1200" b="1">
                    <a:solidFill>
                      <a:schemeClr val="accent1">
                        <a:lumMod val="50000"/>
                      </a:schemeClr>
                    </a:solidFill>
                    <a:latin typeface="+mj-lt"/>
                    <a:cs typeface="Times New Roman" panose="02020603050405020304" pitchFamily="18" charset="0"/>
                  </a:rPr>
                  <a:t>Varbūtība</a:t>
                </a:r>
              </a:p>
            </c:rich>
          </c:tx>
          <c:layout>
            <c:manualLayout>
              <c:xMode val="edge"/>
              <c:yMode val="edge"/>
              <c:x val="0.46141510064604346"/>
              <c:y val="0.928044329095824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accent1">
                      <a:lumMod val="50000"/>
                    </a:schemeClr>
                  </a:solidFill>
                  <a:latin typeface="+mj-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accent1">
                    <a:lumMod val="50000"/>
                  </a:schemeClr>
                </a:solidFill>
                <a:latin typeface="Times New Roman" panose="02020603050405020304" pitchFamily="18" charset="0"/>
                <a:ea typeface="+mn-ea"/>
                <a:cs typeface="Times New Roman" panose="02020603050405020304" pitchFamily="18" charset="0"/>
              </a:defRPr>
            </a:pPr>
            <a:endParaRPr lang="lv-LV"/>
          </a:p>
        </c:txPr>
        <c:crossAx val="695607503"/>
        <c:crosses val="autoZero"/>
        <c:crossBetween val="midCat"/>
        <c:minorUnit val="1"/>
      </c:valAx>
      <c:valAx>
        <c:axId val="695607503"/>
        <c:scaling>
          <c:orientation val="minMax"/>
          <c:max val="6"/>
          <c:min val="0"/>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title>
          <c:tx>
            <c:rich>
              <a:bodyPr rot="-5400000" spcFirstLastPara="1" vertOverflow="ellipsis" vert="horz" wrap="square" anchor="ctr" anchorCtr="1"/>
              <a:lstStyle/>
              <a:p>
                <a:pPr>
                  <a:defRPr sz="1200" b="1" i="0" u="none" strike="noStrike" kern="1200" baseline="0">
                    <a:solidFill>
                      <a:schemeClr val="accent1">
                        <a:lumMod val="50000"/>
                      </a:schemeClr>
                    </a:solidFill>
                    <a:latin typeface="+mj-lt"/>
                    <a:ea typeface="+mn-ea"/>
                    <a:cs typeface="+mn-cs"/>
                  </a:defRPr>
                </a:pPr>
                <a:r>
                  <a:rPr lang="lv-LV" sz="1200" b="1">
                    <a:solidFill>
                      <a:schemeClr val="accent1">
                        <a:lumMod val="50000"/>
                      </a:schemeClr>
                    </a:solidFill>
                    <a:latin typeface="+mj-lt"/>
                    <a:cs typeface="Times New Roman" panose="02020603050405020304" pitchFamily="18" charset="0"/>
                  </a:rPr>
                  <a:t>Ietekme</a:t>
                </a:r>
              </a:p>
            </c:rich>
          </c:tx>
          <c:layout>
            <c:manualLayout>
              <c:xMode val="edge"/>
              <c:yMode val="edge"/>
              <c:x val="3.6126576111291095E-2"/>
              <c:y val="0.40319661042033905"/>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accent1">
                      <a:lumMod val="50000"/>
                    </a:schemeClr>
                  </a:solidFill>
                  <a:latin typeface="+mj-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accent1">
                    <a:lumMod val="50000"/>
                  </a:schemeClr>
                </a:solidFill>
                <a:latin typeface="Times New Roman" panose="02020603050405020304" pitchFamily="18" charset="0"/>
                <a:ea typeface="+mn-ea"/>
                <a:cs typeface="Times New Roman" panose="02020603050405020304" pitchFamily="18" charset="0"/>
              </a:defRPr>
            </a:pPr>
            <a:endParaRPr lang="lv-LV"/>
          </a:p>
        </c:txPr>
        <c:crossAx val="635829087"/>
        <c:crossesAt val="0"/>
        <c:crossBetween val="midCat"/>
        <c:minorUnit val="1"/>
      </c:valAx>
      <c:spPr>
        <a:gradFill flip="none" rotWithShape="1">
          <a:gsLst>
            <a:gs pos="16000">
              <a:srgbClr val="92D050"/>
            </a:gs>
            <a:gs pos="38000">
              <a:srgbClr val="FFFF00"/>
            </a:gs>
            <a:gs pos="58000">
              <a:srgbClr val="FFC000"/>
            </a:gs>
            <a:gs pos="100000">
              <a:srgbClr val="FF0000"/>
            </a:gs>
          </a:gsLst>
          <a:path path="circle">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lumMod val="7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808798</xdr:colOff>
      <xdr:row>2</xdr:row>
      <xdr:rowOff>99391</xdr:rowOff>
    </xdr:from>
    <xdr:to>
      <xdr:col>12</xdr:col>
      <xdr:colOff>0</xdr:colOff>
      <xdr:row>24</xdr:row>
      <xdr:rowOff>101827</xdr:rowOff>
    </xdr:to>
    <xdr:graphicFrame macro="">
      <xdr:nvGraphicFramePr>
        <xdr:cNvPr id="2" name="Diagramma 1">
          <a:extLst>
            <a:ext uri="{FF2B5EF4-FFF2-40B4-BE49-F238E27FC236}">
              <a16:creationId xmlns:a16="http://schemas.microsoft.com/office/drawing/2014/main" id="{6DCA0B36-4C59-4B5E-B0BA-862103C67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AE979F-BB1C-435F-A55D-73BC7105DED5}" name="Tabula1" displayName="Tabula1" ref="B4:F11" totalsRowShown="0" headerRowDxfId="52" dataDxfId="50" headerRowBorderDxfId="51" tableBorderDxfId="49" totalsRowBorderDxfId="48">
  <autoFilter ref="B4:F11" xr:uid="{9ACEF5AC-5CF6-4CFD-9377-F12BC23E4863}"/>
  <sortState xmlns:xlrd2="http://schemas.microsoft.com/office/spreadsheetml/2017/richdata2" ref="B5:F11">
    <sortCondition ref="B4:B11"/>
  </sortState>
  <tableColumns count="5">
    <tableColumn id="1" xr3:uid="{FC5DE4F7-451F-42EA-8E52-2152E6E0EB8B}" name="Riska identifikācijas numurs" dataDxfId="47"/>
    <tableColumn id="2" xr3:uid="{14C98124-4C2E-4324-8F4F-EFE8879EBA57}" name="Riska apraksts" dataDxfId="46"/>
    <tableColumn id="3" xr3:uid="{24A21DF1-07F0-4E6E-81FE-9A77F52DFF21}" name="Varbūtība" dataDxfId="45"/>
    <tableColumn id="4" xr3:uid="{307E8A6C-6889-4B86-B018-09B35B1F7263}" name="Ietekme" dataDxfId="44"/>
    <tableColumn id="5" xr3:uid="{1A89757E-D31C-42DA-B892-B0782FA8ADB5}" name="Riska līmenis" dataDxfId="43">
      <calculatedColumnFormula>IF(AND(Tabula1[[#This Row],[Varbūtība]]&lt;&gt;0,Tabula1[[#This Row],[Ietekme]]&lt;&gt;0),Tabula1[[#This Row],[Varbūtība]]*Tabula1[[#This Row],[Ietekme]],"")</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6D48-8EDC-4ADD-B5FF-C23BC77F64A6}">
  <dimension ref="C1:F31"/>
  <sheetViews>
    <sheetView showGridLines="0" zoomScaleNormal="100" workbookViewId="0">
      <selection activeCell="G8" sqref="G8"/>
    </sheetView>
  </sheetViews>
  <sheetFormatPr defaultRowHeight="15" x14ac:dyDescent="0.25"/>
  <cols>
    <col min="2" max="2" width="1.7109375" customWidth="1"/>
    <col min="3" max="3" width="28.28515625" bestFit="1" customWidth="1"/>
    <col min="4" max="4" width="6.7109375" customWidth="1"/>
    <col min="5" max="5" width="26.28515625" bestFit="1" customWidth="1"/>
    <col min="6" max="6" width="45.5703125" bestFit="1" customWidth="1"/>
  </cols>
  <sheetData>
    <row r="1" spans="3:6" x14ac:dyDescent="0.25">
      <c r="C1" s="139"/>
    </row>
    <row r="2" spans="3:6" x14ac:dyDescent="0.25">
      <c r="C2" s="89" t="s">
        <v>122</v>
      </c>
      <c r="E2" s="89" t="s">
        <v>122</v>
      </c>
      <c r="F2" s="89" t="s">
        <v>123</v>
      </c>
    </row>
    <row r="3" spans="3:6" x14ac:dyDescent="0.25">
      <c r="C3" s="140"/>
      <c r="E3" s="31" t="s">
        <v>109</v>
      </c>
      <c r="F3" s="31" t="s">
        <v>25</v>
      </c>
    </row>
    <row r="4" spans="3:6" x14ac:dyDescent="0.25">
      <c r="C4" s="141" t="s">
        <v>109</v>
      </c>
      <c r="E4" s="31" t="s">
        <v>109</v>
      </c>
      <c r="F4" s="31" t="s">
        <v>26</v>
      </c>
    </row>
    <row r="5" spans="3:6" x14ac:dyDescent="0.25">
      <c r="C5" s="141" t="s">
        <v>110</v>
      </c>
      <c r="E5" s="31" t="s">
        <v>109</v>
      </c>
      <c r="F5" s="31" t="s">
        <v>87</v>
      </c>
    </row>
    <row r="6" spans="3:6" x14ac:dyDescent="0.25">
      <c r="C6" s="141" t="s">
        <v>111</v>
      </c>
      <c r="E6" s="31" t="s">
        <v>109</v>
      </c>
      <c r="F6" s="31" t="s">
        <v>27</v>
      </c>
    </row>
    <row r="7" spans="3:6" x14ac:dyDescent="0.25">
      <c r="C7" s="141" t="s">
        <v>112</v>
      </c>
      <c r="E7" s="31" t="s">
        <v>110</v>
      </c>
      <c r="F7" s="31" t="s">
        <v>113</v>
      </c>
    </row>
    <row r="8" spans="3:6" x14ac:dyDescent="0.25">
      <c r="C8" s="141"/>
      <c r="E8" s="31" t="s">
        <v>110</v>
      </c>
      <c r="F8" s="31" t="s">
        <v>29</v>
      </c>
    </row>
    <row r="9" spans="3:6" x14ac:dyDescent="0.25">
      <c r="C9" s="141"/>
      <c r="E9" s="31" t="s">
        <v>110</v>
      </c>
      <c r="F9" s="31" t="s">
        <v>30</v>
      </c>
    </row>
    <row r="10" spans="3:6" x14ac:dyDescent="0.25">
      <c r="C10" s="141"/>
      <c r="E10" s="31" t="s">
        <v>110</v>
      </c>
      <c r="F10" s="31" t="s">
        <v>31</v>
      </c>
    </row>
    <row r="11" spans="3:6" x14ac:dyDescent="0.25">
      <c r="C11" s="140"/>
      <c r="E11" s="31" t="s">
        <v>110</v>
      </c>
      <c r="F11" s="31" t="s">
        <v>114</v>
      </c>
    </row>
    <row r="12" spans="3:6" x14ac:dyDescent="0.25">
      <c r="C12" s="140"/>
      <c r="E12" s="31" t="s">
        <v>110</v>
      </c>
      <c r="F12" s="31" t="s">
        <v>115</v>
      </c>
    </row>
    <row r="13" spans="3:6" x14ac:dyDescent="0.25">
      <c r="C13" s="140"/>
      <c r="E13" s="31" t="s">
        <v>110</v>
      </c>
      <c r="F13" s="31" t="s">
        <v>116</v>
      </c>
    </row>
    <row r="14" spans="3:6" x14ac:dyDescent="0.25">
      <c r="C14" s="140"/>
      <c r="E14" s="31" t="s">
        <v>110</v>
      </c>
      <c r="F14" s="31" t="s">
        <v>117</v>
      </c>
    </row>
    <row r="15" spans="3:6" x14ac:dyDescent="0.25">
      <c r="C15" s="140"/>
      <c r="E15" s="31" t="s">
        <v>111</v>
      </c>
      <c r="F15" s="31" t="s">
        <v>118</v>
      </c>
    </row>
    <row r="16" spans="3:6" x14ac:dyDescent="0.25">
      <c r="C16" s="140"/>
      <c r="E16" s="31" t="s">
        <v>111</v>
      </c>
      <c r="F16" s="31" t="s">
        <v>28</v>
      </c>
    </row>
    <row r="17" spans="3:6" x14ac:dyDescent="0.25">
      <c r="C17" s="140"/>
      <c r="E17" s="31" t="s">
        <v>112</v>
      </c>
      <c r="F17" s="31" t="s">
        <v>119</v>
      </c>
    </row>
    <row r="18" spans="3:6" x14ac:dyDescent="0.25">
      <c r="C18" s="140"/>
      <c r="E18" s="31" t="s">
        <v>112</v>
      </c>
      <c r="F18" s="31" t="s">
        <v>120</v>
      </c>
    </row>
    <row r="19" spans="3:6" x14ac:dyDescent="0.25">
      <c r="C19" s="140"/>
      <c r="E19" s="31" t="s">
        <v>112</v>
      </c>
      <c r="F19" s="31" t="s">
        <v>121</v>
      </c>
    </row>
    <row r="20" spans="3:6" x14ac:dyDescent="0.25">
      <c r="C20" s="139"/>
    </row>
    <row r="21" spans="3:6" x14ac:dyDescent="0.25">
      <c r="C21" s="139"/>
    </row>
    <row r="22" spans="3:6" x14ac:dyDescent="0.25">
      <c r="C22" s="139"/>
    </row>
    <row r="23" spans="3:6" x14ac:dyDescent="0.25">
      <c r="C23" s="139"/>
    </row>
    <row r="24" spans="3:6" x14ac:dyDescent="0.25">
      <c r="C24" s="139"/>
    </row>
    <row r="25" spans="3:6" x14ac:dyDescent="0.25">
      <c r="C25" s="139"/>
    </row>
    <row r="26" spans="3:6" x14ac:dyDescent="0.25">
      <c r="C26" s="139"/>
    </row>
    <row r="27" spans="3:6" x14ac:dyDescent="0.25">
      <c r="C27" s="139"/>
    </row>
    <row r="28" spans="3:6" x14ac:dyDescent="0.25">
      <c r="C28" s="139"/>
    </row>
    <row r="29" spans="3:6" x14ac:dyDescent="0.25">
      <c r="C29" s="139"/>
    </row>
    <row r="30" spans="3:6" x14ac:dyDescent="0.25">
      <c r="C30" s="139"/>
    </row>
    <row r="31" spans="3:6" x14ac:dyDescent="0.25">
      <c r="C31" s="13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43BC7-DF9D-4C9A-B529-B7E866703321}">
  <sheetPr codeName="Sheet21"/>
  <dimension ref="C1:R40"/>
  <sheetViews>
    <sheetView showGridLines="0" topLeftCell="A10" zoomScale="70" zoomScaleNormal="70" workbookViewId="0">
      <selection activeCell="C26" sqref="C26"/>
    </sheetView>
  </sheetViews>
  <sheetFormatPr defaultRowHeight="15" x14ac:dyDescent="0.25"/>
  <cols>
    <col min="1" max="1" width="12.42578125" customWidth="1"/>
    <col min="3" max="3" width="22.85546875" customWidth="1"/>
    <col min="4" max="4" width="29.28515625" customWidth="1"/>
    <col min="5" max="5" width="11" bestFit="1" customWidth="1"/>
    <col min="6" max="8" width="9.140625" customWidth="1"/>
    <col min="9" max="9" width="13" bestFit="1" customWidth="1"/>
    <col min="10" max="13" width="2.85546875" customWidth="1"/>
    <col min="14" max="14" width="4.7109375" customWidth="1"/>
    <col min="15" max="15" width="14.140625" customWidth="1"/>
    <col min="16" max="16" width="12.42578125" customWidth="1"/>
  </cols>
  <sheetData>
    <row r="1" spans="3:18" ht="96.75" customHeight="1" x14ac:dyDescent="0.25"/>
    <row r="2" spans="3:18" x14ac:dyDescent="0.25">
      <c r="C2" s="12" t="s">
        <v>38</v>
      </c>
      <c r="D2" s="12"/>
      <c r="F2" s="1"/>
      <c r="G2" s="1"/>
      <c r="H2" s="1"/>
      <c r="I2" s="1"/>
      <c r="O2" s="12" t="s">
        <v>38</v>
      </c>
      <c r="P2" s="13"/>
      <c r="Q2" s="13"/>
      <c r="R2" s="13"/>
    </row>
    <row r="4" spans="3:18" x14ac:dyDescent="0.25">
      <c r="C4" s="67"/>
      <c r="D4" s="57" t="s">
        <v>35</v>
      </c>
      <c r="P4" t="s">
        <v>83</v>
      </c>
    </row>
    <row r="5" spans="3:18" ht="15.75" x14ac:dyDescent="0.25">
      <c r="C5" s="68" t="s">
        <v>13</v>
      </c>
      <c r="D5" s="56">
        <f>MAX(E17:E19,F19:G19)</f>
        <v>3</v>
      </c>
      <c r="O5" s="72">
        <v>12</v>
      </c>
      <c r="P5" s="73" t="s">
        <v>5</v>
      </c>
    </row>
    <row r="6" spans="3:18" ht="15.75" x14ac:dyDescent="0.25">
      <c r="C6" s="69" t="s">
        <v>14</v>
      </c>
      <c r="D6" s="56">
        <f>MAX(E15:E16,F17:F18,G18,H19:I19)</f>
        <v>6</v>
      </c>
    </row>
    <row r="7" spans="3:18" ht="15.75" x14ac:dyDescent="0.25">
      <c r="C7" s="70" t="s">
        <v>5</v>
      </c>
      <c r="D7" s="56">
        <f>MAX(F15:F16,G16:G17,H17:H18,I18)</f>
        <v>12</v>
      </c>
      <c r="P7" t="s">
        <v>84</v>
      </c>
    </row>
    <row r="8" spans="3:18" ht="15.75" x14ac:dyDescent="0.25">
      <c r="C8" s="71" t="s">
        <v>7</v>
      </c>
      <c r="D8" s="56">
        <f>MAX(G15:I15,H16:I16,I17)</f>
        <v>25</v>
      </c>
      <c r="O8" s="57">
        <v>2</v>
      </c>
      <c r="P8" s="58" t="str">
        <f>_xlfn.XLOOKUP(O8,$Q$11:$Q$35,$P$11:$P$35,"")</f>
        <v>Zems</v>
      </c>
    </row>
    <row r="10" spans="3:18" x14ac:dyDescent="0.25">
      <c r="C10" s="4" t="e">
        <v>#N/A</v>
      </c>
    </row>
    <row r="11" spans="3:18" x14ac:dyDescent="0.25">
      <c r="O11" s="56">
        <v>0</v>
      </c>
      <c r="P11" s="56" t="s">
        <v>13</v>
      </c>
      <c r="Q11" s="56">
        <v>0</v>
      </c>
    </row>
    <row r="12" spans="3:18" ht="15.75" x14ac:dyDescent="0.25">
      <c r="C12" s="8"/>
      <c r="E12" s="11"/>
      <c r="F12" s="11"/>
      <c r="G12" s="11"/>
      <c r="H12" s="11"/>
      <c r="I12" s="11"/>
      <c r="O12" s="56">
        <v>1</v>
      </c>
      <c r="P12" s="56" t="s">
        <v>13</v>
      </c>
      <c r="Q12" s="56">
        <v>1</v>
      </c>
    </row>
    <row r="13" spans="3:18" ht="15.75" x14ac:dyDescent="0.25">
      <c r="C13" s="59" t="s">
        <v>91</v>
      </c>
      <c r="D13" s="60" t="s">
        <v>33</v>
      </c>
      <c r="E13" s="61">
        <v>1</v>
      </c>
      <c r="F13" s="61">
        <v>2</v>
      </c>
      <c r="G13" s="61">
        <v>3</v>
      </c>
      <c r="H13" s="61">
        <v>4</v>
      </c>
      <c r="I13" s="61">
        <v>5</v>
      </c>
      <c r="O13" s="56">
        <v>2</v>
      </c>
      <c r="P13" s="56" t="s">
        <v>13</v>
      </c>
      <c r="Q13" s="56">
        <v>2</v>
      </c>
    </row>
    <row r="14" spans="3:18" ht="15.75" x14ac:dyDescent="0.25">
      <c r="C14" s="62" t="s">
        <v>1</v>
      </c>
      <c r="D14" s="61"/>
      <c r="E14" s="61" t="s">
        <v>23</v>
      </c>
      <c r="F14" s="61" t="s">
        <v>22</v>
      </c>
      <c r="G14" s="61" t="s">
        <v>21</v>
      </c>
      <c r="H14" s="61" t="s">
        <v>20</v>
      </c>
      <c r="I14" s="61" t="s">
        <v>19</v>
      </c>
      <c r="O14" s="56">
        <v>3</v>
      </c>
      <c r="P14" s="56" t="s">
        <v>13</v>
      </c>
      <c r="Q14" s="56">
        <v>3</v>
      </c>
    </row>
    <row r="15" spans="3:18" ht="15.75" x14ac:dyDescent="0.25">
      <c r="C15" s="61">
        <v>5</v>
      </c>
      <c r="D15" s="61" t="s">
        <v>34</v>
      </c>
      <c r="E15" s="63">
        <v>5</v>
      </c>
      <c r="F15" s="64">
        <v>10</v>
      </c>
      <c r="G15" s="65">
        <v>15</v>
      </c>
      <c r="H15" s="65">
        <v>20</v>
      </c>
      <c r="I15" s="65">
        <v>25</v>
      </c>
      <c r="O15" s="56">
        <v>4</v>
      </c>
      <c r="P15" s="56" t="s">
        <v>14</v>
      </c>
      <c r="Q15" s="56">
        <v>4</v>
      </c>
    </row>
    <row r="16" spans="3:18" ht="15.75" x14ac:dyDescent="0.25">
      <c r="C16" s="61">
        <v>4</v>
      </c>
      <c r="D16" s="61" t="s">
        <v>18</v>
      </c>
      <c r="E16" s="63">
        <v>4</v>
      </c>
      <c r="F16" s="64">
        <v>8</v>
      </c>
      <c r="G16" s="64">
        <v>12</v>
      </c>
      <c r="H16" s="65">
        <v>16</v>
      </c>
      <c r="I16" s="65">
        <v>20</v>
      </c>
      <c r="O16" s="56">
        <v>5</v>
      </c>
      <c r="P16" s="56" t="s">
        <v>14</v>
      </c>
      <c r="Q16" s="56">
        <v>5</v>
      </c>
    </row>
    <row r="17" spans="3:17" ht="15.75" x14ac:dyDescent="0.25">
      <c r="C17" s="61">
        <v>3</v>
      </c>
      <c r="D17" s="61" t="s">
        <v>17</v>
      </c>
      <c r="E17" s="66">
        <v>3</v>
      </c>
      <c r="F17" s="63">
        <v>6</v>
      </c>
      <c r="G17" s="64">
        <v>9</v>
      </c>
      <c r="H17" s="64">
        <v>12</v>
      </c>
      <c r="I17" s="65">
        <v>15</v>
      </c>
      <c r="O17" s="56">
        <v>6</v>
      </c>
      <c r="P17" s="56" t="s">
        <v>14</v>
      </c>
      <c r="Q17" s="56">
        <v>6</v>
      </c>
    </row>
    <row r="18" spans="3:17" ht="15.75" x14ac:dyDescent="0.25">
      <c r="C18" s="61">
        <v>2</v>
      </c>
      <c r="D18" s="61" t="s">
        <v>16</v>
      </c>
      <c r="E18" s="66">
        <v>2</v>
      </c>
      <c r="F18" s="63">
        <v>4</v>
      </c>
      <c r="G18" s="63">
        <v>6</v>
      </c>
      <c r="H18" s="64">
        <v>8</v>
      </c>
      <c r="I18" s="64">
        <v>10</v>
      </c>
      <c r="O18" s="56">
        <v>7</v>
      </c>
      <c r="P18" s="56" t="s">
        <v>5</v>
      </c>
      <c r="Q18" s="56">
        <v>7</v>
      </c>
    </row>
    <row r="19" spans="3:17" ht="15.75" x14ac:dyDescent="0.25">
      <c r="C19" s="61">
        <v>1</v>
      </c>
      <c r="D19" s="61" t="s">
        <v>15</v>
      </c>
      <c r="E19" s="66">
        <v>1</v>
      </c>
      <c r="F19" s="66">
        <v>2</v>
      </c>
      <c r="G19" s="66">
        <v>3</v>
      </c>
      <c r="H19" s="63">
        <v>4</v>
      </c>
      <c r="I19" s="63">
        <v>5</v>
      </c>
      <c r="O19" s="56">
        <v>8</v>
      </c>
      <c r="P19" s="56" t="s">
        <v>5</v>
      </c>
      <c r="Q19" s="56">
        <v>8</v>
      </c>
    </row>
    <row r="20" spans="3:17" x14ac:dyDescent="0.25">
      <c r="O20" s="56">
        <v>9</v>
      </c>
      <c r="P20" s="56" t="s">
        <v>5</v>
      </c>
      <c r="Q20" s="56">
        <v>9</v>
      </c>
    </row>
    <row r="21" spans="3:17" x14ac:dyDescent="0.25">
      <c r="O21" s="56">
        <v>10</v>
      </c>
      <c r="P21" s="56" t="s">
        <v>5</v>
      </c>
      <c r="Q21" s="56">
        <v>10</v>
      </c>
    </row>
    <row r="22" spans="3:17" x14ac:dyDescent="0.25">
      <c r="O22" s="56">
        <v>11</v>
      </c>
      <c r="P22" s="56" t="s">
        <v>5</v>
      </c>
      <c r="Q22" s="56">
        <v>11</v>
      </c>
    </row>
    <row r="23" spans="3:17" x14ac:dyDescent="0.25">
      <c r="C23" s="19" t="s">
        <v>96</v>
      </c>
      <c r="O23" s="56">
        <v>12</v>
      </c>
      <c r="P23" s="56" t="s">
        <v>5</v>
      </c>
      <c r="Q23" s="56">
        <v>12</v>
      </c>
    </row>
    <row r="24" spans="3:17" x14ac:dyDescent="0.25">
      <c r="O24" s="56">
        <v>13</v>
      </c>
      <c r="P24" s="56" t="s">
        <v>7</v>
      </c>
      <c r="Q24" s="56">
        <v>13</v>
      </c>
    </row>
    <row r="25" spans="3:17" x14ac:dyDescent="0.25">
      <c r="C25" s="74" t="s">
        <v>24</v>
      </c>
      <c r="D25" s="74" t="s">
        <v>2</v>
      </c>
      <c r="O25" s="56">
        <v>14</v>
      </c>
      <c r="P25" s="56" t="s">
        <v>7</v>
      </c>
      <c r="Q25" s="56">
        <v>14</v>
      </c>
    </row>
    <row r="26" spans="3:17" ht="15.75" x14ac:dyDescent="0.25">
      <c r="C26" s="67" t="s">
        <v>97</v>
      </c>
      <c r="D26" s="68" t="s">
        <v>13</v>
      </c>
      <c r="O26" s="56">
        <v>15</v>
      </c>
      <c r="P26" s="56" t="s">
        <v>7</v>
      </c>
      <c r="Q26" s="56">
        <v>15</v>
      </c>
    </row>
    <row r="27" spans="3:17" ht="15.75" x14ac:dyDescent="0.25">
      <c r="C27" s="67" t="s">
        <v>98</v>
      </c>
      <c r="D27" s="69" t="s">
        <v>14</v>
      </c>
      <c r="O27" s="56">
        <v>16</v>
      </c>
      <c r="P27" s="56" t="s">
        <v>7</v>
      </c>
      <c r="Q27" s="56">
        <v>16</v>
      </c>
    </row>
    <row r="28" spans="3:17" ht="15.75" x14ac:dyDescent="0.25">
      <c r="C28" s="67" t="s">
        <v>98</v>
      </c>
      <c r="D28" s="70" t="s">
        <v>5</v>
      </c>
      <c r="O28" s="56">
        <v>17</v>
      </c>
      <c r="P28" s="56" t="s">
        <v>7</v>
      </c>
      <c r="Q28" s="56">
        <v>17</v>
      </c>
    </row>
    <row r="29" spans="3:17" ht="15.75" x14ac:dyDescent="0.25">
      <c r="C29" s="67" t="s">
        <v>98</v>
      </c>
      <c r="D29" s="71" t="s">
        <v>7</v>
      </c>
      <c r="O29" s="56">
        <v>18</v>
      </c>
      <c r="P29" s="56" t="s">
        <v>7</v>
      </c>
      <c r="Q29" s="56">
        <v>18</v>
      </c>
    </row>
    <row r="30" spans="3:17" ht="15.75" x14ac:dyDescent="0.25">
      <c r="C30" s="67" t="s">
        <v>99</v>
      </c>
      <c r="D30" s="68"/>
      <c r="O30" s="56">
        <v>19</v>
      </c>
      <c r="P30" s="56" t="s">
        <v>7</v>
      </c>
      <c r="Q30" s="56">
        <v>19</v>
      </c>
    </row>
    <row r="31" spans="3:17" x14ac:dyDescent="0.25">
      <c r="O31" s="56">
        <v>20</v>
      </c>
      <c r="P31" s="56" t="s">
        <v>7</v>
      </c>
      <c r="Q31" s="56">
        <v>20</v>
      </c>
    </row>
    <row r="32" spans="3:17" x14ac:dyDescent="0.25">
      <c r="O32" s="56">
        <v>21</v>
      </c>
      <c r="P32" s="56" t="s">
        <v>7</v>
      </c>
      <c r="Q32" s="56">
        <v>21</v>
      </c>
    </row>
    <row r="33" spans="3:17" x14ac:dyDescent="0.25">
      <c r="O33" s="56">
        <v>22</v>
      </c>
      <c r="P33" s="56" t="s">
        <v>7</v>
      </c>
      <c r="Q33" s="56">
        <v>22</v>
      </c>
    </row>
    <row r="34" spans="3:17" x14ac:dyDescent="0.25">
      <c r="O34" s="56">
        <v>23</v>
      </c>
      <c r="P34" s="56" t="s">
        <v>7</v>
      </c>
      <c r="Q34" s="56">
        <v>23</v>
      </c>
    </row>
    <row r="35" spans="3:17" x14ac:dyDescent="0.25">
      <c r="O35" s="56">
        <v>24</v>
      </c>
      <c r="P35" s="56" t="s">
        <v>7</v>
      </c>
      <c r="Q35" s="56">
        <v>24</v>
      </c>
    </row>
    <row r="36" spans="3:17" x14ac:dyDescent="0.25">
      <c r="C36" s="6"/>
      <c r="O36" s="56">
        <v>25</v>
      </c>
      <c r="P36" s="56" t="s">
        <v>7</v>
      </c>
      <c r="Q36" s="56">
        <v>25</v>
      </c>
    </row>
    <row r="37" spans="3:17" x14ac:dyDescent="0.25">
      <c r="O37" s="56">
        <v>26</v>
      </c>
      <c r="P37" s="56" t="s">
        <v>7</v>
      </c>
      <c r="Q37" s="56">
        <v>26</v>
      </c>
    </row>
    <row r="38" spans="3:17" x14ac:dyDescent="0.25">
      <c r="O38" s="56">
        <v>27</v>
      </c>
      <c r="P38" s="56" t="s">
        <v>7</v>
      </c>
      <c r="Q38" s="56">
        <v>27</v>
      </c>
    </row>
    <row r="39" spans="3:17" x14ac:dyDescent="0.25">
      <c r="O39" s="56">
        <v>28</v>
      </c>
      <c r="P39" s="56" t="s">
        <v>7</v>
      </c>
      <c r="Q39" s="56">
        <v>28</v>
      </c>
    </row>
    <row r="40" spans="3:17" x14ac:dyDescent="0.25">
      <c r="O40" s="56">
        <v>29</v>
      </c>
      <c r="P40" s="56" t="s">
        <v>7</v>
      </c>
      <c r="Q40" s="56">
        <v>29</v>
      </c>
    </row>
  </sheetData>
  <conditionalFormatting sqref="P5">
    <cfRule type="containsText" dxfId="42" priority="1" operator="containsText" text="Ļoti augsts">
      <formula>NOT(ISERROR(SEARCH("Ļoti augsts",P5)))</formula>
    </cfRule>
    <cfRule type="containsText" dxfId="41" priority="2" operator="containsText" text="augsts">
      <formula>NOT(ISERROR(SEARCH("augsts",P5)))</formula>
    </cfRule>
    <cfRule type="containsText" dxfId="40" priority="3" operator="containsText" text="vidējs">
      <formula>NOT(ISERROR(SEARCH("vidējs",P5)))</formula>
    </cfRule>
    <cfRule type="containsText" dxfId="39" priority="4" operator="containsText" text="zems">
      <formula>NOT(ISERROR(SEARCH("zems",P5)))</formula>
    </cfRule>
  </conditionalFormatting>
  <conditionalFormatting sqref="P8">
    <cfRule type="containsText" dxfId="38" priority="5" operator="containsText" text="Ļoti augsts">
      <formula>NOT(ISERROR(SEARCH("Ļoti augsts",P8)))</formula>
    </cfRule>
    <cfRule type="containsText" dxfId="37" priority="6" operator="containsText" text="augsts">
      <formula>NOT(ISERROR(SEARCH("augsts",P8)))</formula>
    </cfRule>
    <cfRule type="containsText" dxfId="36" priority="7" operator="containsText" text="vidējs">
      <formula>NOT(ISERROR(SEARCH("vidējs",P8)))</formula>
    </cfRule>
    <cfRule type="containsText" dxfId="35" priority="8" operator="containsText" text="zems">
      <formula>NOT(ISERROR(SEARCH("zems",P8)))</formula>
    </cfRule>
  </conditionalFormatting>
  <conditionalFormatting sqref="P11:P40">
    <cfRule type="containsText" dxfId="34" priority="9" operator="containsText" text="Ļoti augsts">
      <formula>NOT(ISERROR(SEARCH("Ļoti augsts",P11)))</formula>
    </cfRule>
    <cfRule type="containsText" dxfId="33" priority="10" operator="containsText" text="augsts">
      <formula>NOT(ISERROR(SEARCH("augsts",P11)))</formula>
    </cfRule>
    <cfRule type="containsText" dxfId="32" priority="11" operator="containsText" text="vidējs">
      <formula>NOT(ISERROR(SEARCH("vidējs",P11)))</formula>
    </cfRule>
    <cfRule type="containsText" dxfId="31" priority="12" operator="containsText" text="zems">
      <formula>NOT(ISERROR(SEARCH("zems",P11)))</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9EBEC-F5DF-4CD0-916B-EFF4D211A7B3}">
  <sheetPr codeName="Sheet11">
    <pageSetUpPr fitToPage="1"/>
  </sheetPr>
  <dimension ref="A1:AD15"/>
  <sheetViews>
    <sheetView showGridLines="0" zoomScale="70" zoomScaleNormal="70" workbookViewId="0">
      <pane xSplit="5" ySplit="5" topLeftCell="N6" activePane="bottomRight" state="frozen"/>
      <selection pane="topRight" activeCell="F1" sqref="F1"/>
      <selection pane="bottomLeft" activeCell="A6" sqref="A6"/>
      <selection pane="bottomRight" activeCell="F2" sqref="F2:X2"/>
    </sheetView>
  </sheetViews>
  <sheetFormatPr defaultRowHeight="15" x14ac:dyDescent="0.25"/>
  <cols>
    <col min="1" max="1" width="4.5703125" customWidth="1"/>
    <col min="2" max="2" width="4.28515625" customWidth="1"/>
    <col min="3" max="3" width="8.7109375" style="10" customWidth="1"/>
    <col min="4" max="4" width="26.85546875" style="10" customWidth="1"/>
    <col min="5" max="5" width="32.140625" style="10" customWidth="1"/>
    <col min="6" max="6" width="17.5703125" style="10" customWidth="1"/>
    <col min="7" max="7" width="17.7109375" style="10" customWidth="1"/>
    <col min="8" max="8" width="20" style="10" customWidth="1"/>
    <col min="9" max="12" width="20" customWidth="1"/>
    <col min="13" max="13" width="24.28515625" customWidth="1"/>
    <col min="14" max="14" width="16.28515625" style="10" customWidth="1"/>
    <col min="15" max="15" width="21.140625" style="10" customWidth="1"/>
    <col min="16" max="17" width="16.5703125" style="10" customWidth="1"/>
    <col min="18" max="18" width="19" style="14" customWidth="1"/>
    <col min="19" max="21" width="17.5703125" style="14" customWidth="1"/>
    <col min="22" max="22" width="49.5703125" style="10" customWidth="1"/>
    <col min="23" max="23" width="19" style="10" customWidth="1"/>
    <col min="24" max="24" width="14.7109375" style="10" customWidth="1"/>
    <col min="25" max="25" width="12.42578125" customWidth="1"/>
    <col min="26" max="26" width="12.28515625" customWidth="1"/>
    <col min="27" max="27" width="17" customWidth="1"/>
    <col min="28" max="28" width="48.28515625" customWidth="1"/>
    <col min="29" max="29" width="20" customWidth="1"/>
    <col min="30" max="30" width="18.5703125" customWidth="1"/>
    <col min="31" max="31" width="19.85546875" customWidth="1"/>
  </cols>
  <sheetData>
    <row r="1" spans="1:30" s="15" customFormat="1" ht="18.75" x14ac:dyDescent="0.3">
      <c r="A1" s="14"/>
      <c r="C1" s="22"/>
      <c r="D1" s="22"/>
      <c r="E1" s="22"/>
      <c r="F1" s="22"/>
      <c r="G1" s="22"/>
      <c r="H1" s="22"/>
      <c r="I1"/>
      <c r="J1"/>
      <c r="K1"/>
      <c r="L1"/>
      <c r="M1"/>
      <c r="N1" s="22"/>
      <c r="O1" s="22"/>
      <c r="P1" s="22"/>
      <c r="Q1" s="22"/>
      <c r="R1" s="22"/>
      <c r="S1" s="22"/>
      <c r="T1" s="22"/>
      <c r="U1" s="22"/>
      <c r="V1" s="22"/>
      <c r="W1" s="22"/>
      <c r="X1" s="22"/>
      <c r="Y1" s="80"/>
      <c r="Z1" s="80"/>
      <c r="AA1" s="80"/>
      <c r="AB1" s="80"/>
      <c r="AC1" s="90"/>
      <c r="AD1" s="90"/>
    </row>
    <row r="2" spans="1:30" s="14" customFormat="1" ht="36" customHeight="1" x14ac:dyDescent="0.45">
      <c r="C2" s="33"/>
      <c r="D2" s="33"/>
      <c r="E2" s="33"/>
      <c r="F2" s="142" t="s">
        <v>124</v>
      </c>
      <c r="G2" s="142"/>
      <c r="H2" s="142"/>
      <c r="I2" s="142"/>
      <c r="J2" s="142"/>
      <c r="K2" s="142"/>
      <c r="L2" s="142"/>
      <c r="M2" s="142"/>
      <c r="N2" s="142"/>
      <c r="O2" s="142"/>
      <c r="P2" s="142"/>
      <c r="Q2" s="142"/>
      <c r="R2" s="142"/>
      <c r="S2" s="142"/>
      <c r="T2" s="142"/>
      <c r="U2" s="142"/>
      <c r="V2" s="142"/>
      <c r="W2" s="142"/>
      <c r="X2" s="142"/>
      <c r="Y2" s="81"/>
      <c r="Z2" s="81"/>
      <c r="AA2" s="81"/>
      <c r="AB2" s="81"/>
      <c r="AC2" s="91"/>
      <c r="AD2" s="91"/>
    </row>
    <row r="3" spans="1:30" s="14" customFormat="1" x14ac:dyDescent="0.25">
      <c r="C3" s="34"/>
      <c r="D3" s="34"/>
      <c r="E3" s="34"/>
      <c r="F3" s="34"/>
      <c r="G3" s="34"/>
      <c r="H3" s="34"/>
      <c r="I3"/>
      <c r="J3"/>
      <c r="K3"/>
      <c r="L3"/>
      <c r="M3"/>
      <c r="N3"/>
      <c r="O3"/>
      <c r="P3"/>
      <c r="Q3"/>
      <c r="R3"/>
      <c r="S3"/>
      <c r="T3"/>
      <c r="U3"/>
      <c r="V3"/>
      <c r="W3"/>
      <c r="X3"/>
      <c r="Y3" s="81"/>
      <c r="Z3" s="81"/>
      <c r="AA3" s="81"/>
      <c r="AB3" s="81"/>
      <c r="AC3" s="91"/>
      <c r="AD3" s="91"/>
    </row>
    <row r="4" spans="1:30" s="14" customFormat="1" ht="80.25" customHeight="1" x14ac:dyDescent="0.25">
      <c r="C4" s="32" t="s">
        <v>12</v>
      </c>
      <c r="D4" s="32" t="s">
        <v>11</v>
      </c>
      <c r="E4" s="32" t="s">
        <v>0</v>
      </c>
      <c r="F4" s="32" t="s">
        <v>36</v>
      </c>
      <c r="G4" s="32" t="s">
        <v>37</v>
      </c>
      <c r="H4" s="32" t="s">
        <v>32</v>
      </c>
      <c r="I4" s="32" t="s">
        <v>102</v>
      </c>
      <c r="J4" s="32" t="s">
        <v>103</v>
      </c>
      <c r="K4" s="32" t="s">
        <v>104</v>
      </c>
      <c r="L4" s="32" t="s">
        <v>105</v>
      </c>
      <c r="M4" s="32" t="s">
        <v>106</v>
      </c>
      <c r="N4" s="32" t="s">
        <v>1</v>
      </c>
      <c r="O4" s="32" t="s">
        <v>8</v>
      </c>
      <c r="P4" s="32" t="s">
        <v>9</v>
      </c>
      <c r="Q4" s="32" t="s">
        <v>10</v>
      </c>
      <c r="R4" s="32" t="s">
        <v>108</v>
      </c>
      <c r="S4" s="32" t="s">
        <v>107</v>
      </c>
      <c r="T4" s="32" t="s">
        <v>2</v>
      </c>
      <c r="U4" s="32" t="s">
        <v>24</v>
      </c>
      <c r="V4" s="32" t="s">
        <v>6</v>
      </c>
      <c r="W4" s="36" t="s">
        <v>3</v>
      </c>
      <c r="X4" s="32" t="s">
        <v>4</v>
      </c>
    </row>
    <row r="5" spans="1:30" s="82" customFormat="1" ht="12" x14ac:dyDescent="0.2">
      <c r="C5" s="37">
        <v>1</v>
      </c>
      <c r="D5" s="37">
        <v>2</v>
      </c>
      <c r="E5" s="37">
        <v>3</v>
      </c>
      <c r="F5" s="37">
        <v>4</v>
      </c>
      <c r="G5" s="37">
        <v>5</v>
      </c>
      <c r="H5" s="37">
        <v>6</v>
      </c>
      <c r="I5" s="37">
        <v>7</v>
      </c>
      <c r="J5" s="37">
        <v>8</v>
      </c>
      <c r="K5" s="37">
        <v>9</v>
      </c>
      <c r="L5" s="37">
        <v>10</v>
      </c>
      <c r="M5" s="37">
        <v>11</v>
      </c>
      <c r="N5" s="37">
        <v>12</v>
      </c>
      <c r="O5" s="37">
        <v>13</v>
      </c>
      <c r="P5" s="37">
        <v>14</v>
      </c>
      <c r="Q5" s="37">
        <v>15</v>
      </c>
      <c r="R5" s="37">
        <v>16</v>
      </c>
      <c r="S5" s="37">
        <v>17</v>
      </c>
      <c r="T5" s="37">
        <v>18</v>
      </c>
      <c r="U5" s="37">
        <v>19</v>
      </c>
      <c r="V5" s="37">
        <v>20</v>
      </c>
      <c r="W5" s="37">
        <v>21</v>
      </c>
      <c r="X5" s="37">
        <v>22</v>
      </c>
      <c r="AA5" s="92"/>
    </row>
    <row r="6" spans="1:30" ht="15.75" x14ac:dyDescent="0.25">
      <c r="A6" s="14"/>
      <c r="B6" s="14"/>
      <c r="C6" s="83">
        <v>1</v>
      </c>
      <c r="D6" s="84"/>
      <c r="E6" s="84"/>
      <c r="F6" s="86"/>
      <c r="G6" s="86"/>
      <c r="H6" s="85"/>
      <c r="I6" s="84"/>
      <c r="J6" s="84"/>
      <c r="K6" s="84"/>
      <c r="L6" s="84"/>
      <c r="M6" s="84"/>
      <c r="N6" s="86"/>
      <c r="O6" s="86"/>
      <c r="P6" s="86"/>
      <c r="Q6" s="86"/>
      <c r="R6" s="75" t="str">
        <f>IF(SUM(O6:Q6)&gt;0,MAX(O6:Q6),"")</f>
        <v/>
      </c>
      <c r="S6" s="75" t="str">
        <f>IF(SUM(O6:Q6)&gt;0,N6*R6,"")</f>
        <v/>
      </c>
      <c r="T6" s="76" t="str">
        <f>_xlfn.IFNA(VLOOKUP(S6,M!$O$11:$P$40,2,FALSE),"")</f>
        <v/>
      </c>
      <c r="U6" s="77" t="str">
        <f>_xlfn.IFNA(_xlfn.XLOOKUP(T6,M!$D$26:$D$29,M!$C$26:$C$29),"")</f>
        <v/>
      </c>
      <c r="V6" s="84"/>
      <c r="W6" s="118"/>
      <c r="X6" s="85"/>
      <c r="Y6" s="14"/>
    </row>
    <row r="7" spans="1:30" ht="15.75" x14ac:dyDescent="0.25">
      <c r="A7" s="14"/>
      <c r="B7" s="14"/>
      <c r="C7" s="87">
        <v>2</v>
      </c>
      <c r="D7" s="84"/>
      <c r="E7" s="84"/>
      <c r="F7" s="86"/>
      <c r="G7" s="86"/>
      <c r="H7" s="85"/>
      <c r="I7" s="84"/>
      <c r="J7" s="84"/>
      <c r="K7" s="84"/>
      <c r="L7" s="84"/>
      <c r="M7" s="84"/>
      <c r="N7" s="86"/>
      <c r="O7" s="86"/>
      <c r="P7" s="86"/>
      <c r="Q7" s="86"/>
      <c r="R7" s="75" t="str">
        <f t="shared" ref="R7:R15" si="0">IF(SUM(O7:Q7)&gt;0,MAX(O7:Q7),"")</f>
        <v/>
      </c>
      <c r="S7" s="75" t="str">
        <f t="shared" ref="S7:S15" si="1">IF(SUM(O7:Q7)&gt;0,N7*R7,"")</f>
        <v/>
      </c>
      <c r="T7" s="76" t="str">
        <f>_xlfn.IFNA(VLOOKUP(S7,M!$O$11:$P$40,2,FALSE),"")</f>
        <v/>
      </c>
      <c r="U7" s="77" t="str">
        <f>_xlfn.IFNA(_xlfn.XLOOKUP(T7,M!$D$26:$D$29,M!$C$26:$C$29),"")</f>
        <v/>
      </c>
      <c r="V7" s="84"/>
      <c r="W7" s="118"/>
      <c r="X7" s="85"/>
      <c r="Y7" s="14"/>
    </row>
    <row r="8" spans="1:30" ht="15.75" x14ac:dyDescent="0.25">
      <c r="A8" s="14"/>
      <c r="B8" s="14"/>
      <c r="C8" s="83">
        <v>3</v>
      </c>
      <c r="D8" s="84"/>
      <c r="E8" s="84"/>
      <c r="F8" s="86"/>
      <c r="G8" s="86"/>
      <c r="H8" s="85"/>
      <c r="I8" s="84"/>
      <c r="J8" s="84"/>
      <c r="K8" s="84"/>
      <c r="L8" s="84"/>
      <c r="M8" s="84"/>
      <c r="N8" s="86"/>
      <c r="O8" s="86"/>
      <c r="P8" s="86"/>
      <c r="Q8" s="86"/>
      <c r="R8" s="75" t="str">
        <f t="shared" si="0"/>
        <v/>
      </c>
      <c r="S8" s="75" t="str">
        <f t="shared" si="1"/>
        <v/>
      </c>
      <c r="T8" s="76" t="str">
        <f>_xlfn.IFNA(VLOOKUP(S8,M!$O$11:$P$40,2,FALSE),"")</f>
        <v/>
      </c>
      <c r="U8" s="77" t="str">
        <f>_xlfn.IFNA(_xlfn.XLOOKUP(T8,M!$D$26:$D$29,M!$C$26:$C$29),"")</f>
        <v/>
      </c>
      <c r="V8" s="84"/>
      <c r="W8" s="118"/>
      <c r="X8" s="85"/>
      <c r="Y8" s="14"/>
    </row>
    <row r="9" spans="1:30" ht="15.75" x14ac:dyDescent="0.25">
      <c r="A9" s="14"/>
      <c r="B9" s="14"/>
      <c r="C9" s="87">
        <v>4</v>
      </c>
      <c r="D9" s="84"/>
      <c r="E9" s="84"/>
      <c r="F9" s="86"/>
      <c r="G9" s="86"/>
      <c r="H9" s="85"/>
      <c r="I9" s="84"/>
      <c r="J9" s="84"/>
      <c r="K9" s="84"/>
      <c r="L9" s="84"/>
      <c r="M9" s="84"/>
      <c r="N9" s="86"/>
      <c r="O9" s="86"/>
      <c r="P9" s="86"/>
      <c r="Q9" s="86"/>
      <c r="R9" s="75" t="str">
        <f t="shared" si="0"/>
        <v/>
      </c>
      <c r="S9" s="75" t="str">
        <f t="shared" si="1"/>
        <v/>
      </c>
      <c r="T9" s="76" t="str">
        <f>_xlfn.IFNA(VLOOKUP(S9,M!$O$11:$P$40,2,FALSE),"")</f>
        <v/>
      </c>
      <c r="U9" s="77" t="str">
        <f>_xlfn.IFNA(_xlfn.XLOOKUP(T9,M!$D$26:$D$29,M!$C$26:$C$29),"")</f>
        <v/>
      </c>
      <c r="V9" s="84"/>
      <c r="W9" s="118"/>
      <c r="X9" s="85"/>
      <c r="Y9" s="14"/>
    </row>
    <row r="10" spans="1:30" ht="15.75" x14ac:dyDescent="0.25">
      <c r="A10" s="14"/>
      <c r="B10" s="14"/>
      <c r="C10" s="83">
        <v>5</v>
      </c>
      <c r="D10" s="84"/>
      <c r="E10" s="84"/>
      <c r="F10" s="86"/>
      <c r="G10" s="86"/>
      <c r="H10" s="85"/>
      <c r="I10" s="84"/>
      <c r="J10" s="84"/>
      <c r="K10" s="84"/>
      <c r="L10" s="84"/>
      <c r="M10" s="84"/>
      <c r="N10" s="86"/>
      <c r="O10" s="86"/>
      <c r="P10" s="86"/>
      <c r="Q10" s="86"/>
      <c r="R10" s="75" t="str">
        <f t="shared" si="0"/>
        <v/>
      </c>
      <c r="S10" s="75" t="str">
        <f t="shared" si="1"/>
        <v/>
      </c>
      <c r="T10" s="76" t="str">
        <f>_xlfn.IFNA(VLOOKUP(S10,M!$O$11:$P$40,2,FALSE),"")</f>
        <v/>
      </c>
      <c r="U10" s="77" t="str">
        <f>_xlfn.IFNA(_xlfn.XLOOKUP(T10,M!$D$26:$D$29,M!$C$26:$C$29),"")</f>
        <v/>
      </c>
      <c r="V10" s="84"/>
      <c r="W10" s="118"/>
      <c r="X10" s="85"/>
      <c r="Y10" s="14"/>
    </row>
    <row r="11" spans="1:30" ht="15.75" x14ac:dyDescent="0.25">
      <c r="A11" s="14"/>
      <c r="B11" s="14"/>
      <c r="C11" s="87">
        <v>6</v>
      </c>
      <c r="D11" s="84"/>
      <c r="E11" s="84"/>
      <c r="F11" s="86"/>
      <c r="G11" s="86"/>
      <c r="H11" s="85"/>
      <c r="I11" s="84"/>
      <c r="J11" s="84"/>
      <c r="K11" s="84"/>
      <c r="L11" s="84"/>
      <c r="M11" s="84"/>
      <c r="N11" s="86"/>
      <c r="O11" s="86"/>
      <c r="P11" s="86"/>
      <c r="Q11" s="86"/>
      <c r="R11" s="75" t="str">
        <f t="shared" si="0"/>
        <v/>
      </c>
      <c r="S11" s="75" t="str">
        <f t="shared" si="1"/>
        <v/>
      </c>
      <c r="T11" s="76" t="str">
        <f>_xlfn.IFNA(VLOOKUP(S11,M!$O$11:$P$40,2,FALSE),"")</f>
        <v/>
      </c>
      <c r="U11" s="77" t="str">
        <f>_xlfn.IFNA(_xlfn.XLOOKUP(T11,M!$D$26:$D$29,M!$C$26:$C$29),"")</f>
        <v/>
      </c>
      <c r="V11" s="84"/>
      <c r="W11" s="118"/>
      <c r="X11" s="85"/>
      <c r="Y11" s="14"/>
    </row>
    <row r="12" spans="1:30" ht="15.75" x14ac:dyDescent="0.25">
      <c r="A12" s="14"/>
      <c r="B12" s="14"/>
      <c r="C12" s="83">
        <v>7</v>
      </c>
      <c r="D12" s="84"/>
      <c r="E12" s="84"/>
      <c r="F12" s="86"/>
      <c r="G12" s="86"/>
      <c r="H12" s="85"/>
      <c r="I12" s="84"/>
      <c r="J12" s="84"/>
      <c r="K12" s="84"/>
      <c r="L12" s="84"/>
      <c r="M12" s="84"/>
      <c r="N12" s="86"/>
      <c r="O12" s="86"/>
      <c r="P12" s="86"/>
      <c r="Q12" s="86"/>
      <c r="R12" s="75" t="str">
        <f t="shared" si="0"/>
        <v/>
      </c>
      <c r="S12" s="75" t="str">
        <f t="shared" si="1"/>
        <v/>
      </c>
      <c r="T12" s="76" t="str">
        <f>_xlfn.IFNA(VLOOKUP(S12,M!$O$11:$P$40,2,FALSE),"")</f>
        <v/>
      </c>
      <c r="U12" s="77" t="str">
        <f>_xlfn.IFNA(_xlfn.XLOOKUP(T12,M!$D$26:$D$29,M!$C$26:$C$29),"")</f>
        <v/>
      </c>
      <c r="V12" s="84"/>
      <c r="W12" s="118"/>
      <c r="X12" s="85"/>
      <c r="Y12" s="14"/>
    </row>
    <row r="13" spans="1:30" ht="15.75" x14ac:dyDescent="0.25">
      <c r="A13" s="14"/>
      <c r="B13" s="14"/>
      <c r="C13" s="87">
        <v>8</v>
      </c>
      <c r="D13" s="84"/>
      <c r="E13" s="84"/>
      <c r="F13" s="86"/>
      <c r="G13" s="86"/>
      <c r="H13" s="85"/>
      <c r="I13" s="84"/>
      <c r="J13" s="84"/>
      <c r="K13" s="84"/>
      <c r="L13" s="84"/>
      <c r="M13" s="84"/>
      <c r="N13" s="86"/>
      <c r="O13" s="86"/>
      <c r="P13" s="86"/>
      <c r="Q13" s="86"/>
      <c r="R13" s="75" t="str">
        <f t="shared" si="0"/>
        <v/>
      </c>
      <c r="S13" s="75" t="str">
        <f t="shared" si="1"/>
        <v/>
      </c>
      <c r="T13" s="76" t="str">
        <f>_xlfn.IFNA(VLOOKUP(S13,M!$O$11:$P$40,2,FALSE),"")</f>
        <v/>
      </c>
      <c r="U13" s="77" t="str">
        <f>_xlfn.IFNA(_xlfn.XLOOKUP(T13,M!$D$26:$D$29,M!$C$26:$C$29),"")</f>
        <v/>
      </c>
      <c r="V13" s="84"/>
      <c r="W13" s="118"/>
      <c r="X13" s="85"/>
      <c r="Y13" s="14"/>
    </row>
    <row r="14" spans="1:30" ht="15.75" x14ac:dyDescent="0.25">
      <c r="A14" s="14"/>
      <c r="B14" s="14"/>
      <c r="C14" s="83">
        <v>9</v>
      </c>
      <c r="D14" s="84"/>
      <c r="E14" s="84"/>
      <c r="F14" s="86"/>
      <c r="G14" s="86"/>
      <c r="H14" s="85"/>
      <c r="I14" s="84"/>
      <c r="J14" s="84"/>
      <c r="K14" s="84"/>
      <c r="L14" s="84"/>
      <c r="M14" s="84"/>
      <c r="N14" s="86"/>
      <c r="O14" s="86"/>
      <c r="P14" s="86"/>
      <c r="Q14" s="86"/>
      <c r="R14" s="75" t="str">
        <f t="shared" si="0"/>
        <v/>
      </c>
      <c r="S14" s="75" t="str">
        <f t="shared" si="1"/>
        <v/>
      </c>
      <c r="T14" s="76" t="str">
        <f>_xlfn.IFNA(VLOOKUP(S14,M!$O$11:$P$40,2,FALSE),"")</f>
        <v/>
      </c>
      <c r="U14" s="77" t="str">
        <f>_xlfn.IFNA(_xlfn.XLOOKUP(T14,M!$D$26:$D$29,M!$C$26:$C$29),"")</f>
        <v/>
      </c>
      <c r="V14" s="84"/>
      <c r="W14" s="118"/>
      <c r="X14" s="85"/>
      <c r="Y14" s="14"/>
    </row>
    <row r="15" spans="1:30" ht="15.75" x14ac:dyDescent="0.25">
      <c r="A15" s="14"/>
      <c r="B15" s="14"/>
      <c r="C15" s="83">
        <v>10</v>
      </c>
      <c r="D15" s="84"/>
      <c r="E15" s="84"/>
      <c r="F15" s="86"/>
      <c r="G15" s="86"/>
      <c r="H15" s="85"/>
      <c r="I15" s="84"/>
      <c r="J15" s="84"/>
      <c r="K15" s="84"/>
      <c r="L15" s="84"/>
      <c r="M15" s="84"/>
      <c r="N15" s="86"/>
      <c r="O15" s="86"/>
      <c r="P15" s="86"/>
      <c r="Q15" s="86"/>
      <c r="R15" s="75" t="str">
        <f t="shared" si="0"/>
        <v/>
      </c>
      <c r="S15" s="75" t="str">
        <f t="shared" si="1"/>
        <v/>
      </c>
      <c r="T15" s="76" t="str">
        <f>_xlfn.IFNA(VLOOKUP(S15,M!$O$11:$P$40,2,FALSE),"")</f>
        <v/>
      </c>
      <c r="U15" s="77" t="str">
        <f>_xlfn.IFNA(_xlfn.XLOOKUP(T15,M!$D$26:$D$29,M!$C$26:$C$29),"")</f>
        <v/>
      </c>
      <c r="V15" s="84"/>
      <c r="W15" s="118"/>
      <c r="X15" s="85"/>
      <c r="Y15" s="14"/>
    </row>
  </sheetData>
  <protectedRanges>
    <protectedRange sqref="H6:H7 V8:X15 G8:M15 D8:E15" name="Diapazons1"/>
  </protectedRanges>
  <autoFilter ref="F5:X5" xr:uid="{9819EBEC-F5DF-4CD0-916B-EFF4D211A7B3}"/>
  <mergeCells count="1">
    <mergeCell ref="F2:X2"/>
  </mergeCells>
  <conditionalFormatting sqref="T6:T15">
    <cfRule type="containsText" dxfId="30" priority="1" operator="containsText" text="Ļoti augsts">
      <formula>NOT(ISERROR(SEARCH("Ļoti augsts",T6)))</formula>
    </cfRule>
    <cfRule type="containsText" dxfId="29" priority="2" operator="containsText" text="augsts">
      <formula>NOT(ISERROR(SEARCH("augsts",T6)))</formula>
    </cfRule>
    <cfRule type="containsText" dxfId="28" priority="3" operator="containsText" text="vidējs">
      <formula>NOT(ISERROR(SEARCH("vidējs",T6)))</formula>
    </cfRule>
    <cfRule type="containsText" dxfId="27" priority="4" operator="containsText" text="zems">
      <formula>NOT(ISERROR(SEARCH("zems",T6)))</formula>
    </cfRule>
  </conditionalFormatting>
  <dataValidations count="3">
    <dataValidation type="date" allowBlank="1" showInputMessage="1" showErrorMessage="1" errorTitle="Uzmanīgi!" error="Ievadiet datumu" sqref="X6:X15" xr:uid="{7937E858-92F8-4D4F-954E-8FC507F0D7EA}">
      <formula1>1</formula1>
      <formula2>109939</formula2>
    </dataValidation>
    <dataValidation type="date" allowBlank="1" showInputMessage="1" showErrorMessage="1" errorTitle="Uzmanīgi!" error="Lūdzu ievadiet datumu" sqref="H6:H15" xr:uid="{C4192525-0275-4CAD-9DD7-98EE485BD93E}">
      <formula1>1</formula1>
      <formula2>109939</formula2>
    </dataValidation>
    <dataValidation type="list" allowBlank="1" showInputMessage="1" showErrorMessage="1" errorTitle="Uzmanīgi!" error="Ievadiet skaitli no 1 līdz 5 vai izvēlieties no saraksta." sqref="N6:Q15" xr:uid="{F7032746-8CF8-47E0-AC49-241F08419E14}">
      <formula1>"1,2,3,4,5"</formula1>
    </dataValidation>
  </dataValidations>
  <pageMargins left="0.7" right="0.7" top="0.75" bottom="0.75" header="0.3" footer="0.3"/>
  <pageSetup paperSize="9" scale="16"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8C8B6DF-A97D-4A0B-80A0-5A85238F2F88}">
          <x14:formula1>
            <xm:f>K!$C$4:$C$7</xm:f>
          </x14:formula1>
          <xm:sqref>F6:F15</xm:sqref>
        </x14:dataValidation>
        <x14:dataValidation type="list" allowBlank="1" showInputMessage="1" showErrorMessage="1" xr:uid="{43C34092-2211-4E1F-8EBB-9EADB9E377B4}">
          <x14:formula1>
            <xm:f>K!$F$3:$F$19</xm:f>
          </x14:formula1>
          <xm:sqref>G6:G15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0C38A-0D1E-4C28-9269-C2B28F63DACA}">
  <sheetPr codeName="Sheet1"/>
  <dimension ref="A1:AB15"/>
  <sheetViews>
    <sheetView showGridLines="0" zoomScale="55" zoomScaleNormal="55" workbookViewId="0">
      <pane xSplit="5" ySplit="5" topLeftCell="F6" activePane="bottomRight" state="frozen"/>
      <selection activeCell="C5" sqref="C5"/>
      <selection pane="topRight" activeCell="C5" sqref="C5"/>
      <selection pane="bottomLeft" activeCell="C5" sqref="C5"/>
      <selection pane="bottomRight" activeCell="Y8" sqref="Y8"/>
    </sheetView>
  </sheetViews>
  <sheetFormatPr defaultRowHeight="15" x14ac:dyDescent="0.25"/>
  <cols>
    <col min="1" max="1" width="5.85546875" style="14" customWidth="1"/>
    <col min="2" max="2" width="3.7109375" style="14" customWidth="1"/>
    <col min="3" max="3" width="11.85546875" style="14" customWidth="1"/>
    <col min="4" max="4" width="25" style="14" customWidth="1"/>
    <col min="5" max="5" width="56.140625" style="14" customWidth="1"/>
    <col min="6" max="6" width="20.7109375" style="14" customWidth="1"/>
    <col min="7" max="7" width="35" style="14" customWidth="1"/>
    <col min="8" max="11" width="17.28515625" style="14" customWidth="1"/>
    <col min="12" max="12" width="20.42578125" style="14" customWidth="1"/>
    <col min="13" max="13" width="16.140625" style="14" bestFit="1" customWidth="1"/>
    <col min="14" max="14" width="15.42578125" style="15" bestFit="1" customWidth="1"/>
    <col min="15" max="15" width="43.7109375" style="15" customWidth="1"/>
    <col min="16" max="16" width="17.7109375" style="15" customWidth="1"/>
    <col min="17" max="19" width="15.85546875" style="15" customWidth="1"/>
    <col min="20" max="21" width="23" style="15" customWidth="1"/>
    <col min="22" max="22" width="14.28515625" style="15" bestFit="1" customWidth="1"/>
    <col min="23" max="23" width="25.42578125" style="14" customWidth="1"/>
    <col min="24" max="24" width="12.28515625" style="14" customWidth="1"/>
    <col min="25" max="25" width="17" customWidth="1"/>
    <col min="26" max="26" width="48.28515625" customWidth="1"/>
    <col min="27" max="27" width="20" customWidth="1"/>
    <col min="28" max="28" width="18.5703125" customWidth="1"/>
    <col min="29" max="29" width="19.85546875" customWidth="1"/>
  </cols>
  <sheetData>
    <row r="1" spans="1:28" s="2" customFormat="1" ht="18.75" x14ac:dyDescent="0.3">
      <c r="A1" s="15"/>
      <c r="B1" s="15"/>
      <c r="C1" s="22"/>
      <c r="D1" s="22"/>
      <c r="E1" s="22"/>
      <c r="F1" s="22"/>
      <c r="G1" s="22"/>
      <c r="H1" s="22"/>
      <c r="I1" s="22"/>
      <c r="J1" s="22"/>
      <c r="K1" s="22"/>
      <c r="L1" s="22"/>
      <c r="M1" s="22"/>
      <c r="N1" s="22"/>
      <c r="O1" s="22"/>
      <c r="P1" s="22"/>
      <c r="Q1" s="22"/>
      <c r="R1" s="22"/>
      <c r="S1" s="22"/>
      <c r="T1" s="22"/>
      <c r="U1" s="22"/>
      <c r="V1" s="22"/>
      <c r="W1" s="22"/>
      <c r="X1" s="90"/>
      <c r="Y1" s="7"/>
      <c r="Z1" s="7"/>
      <c r="AA1" s="7"/>
      <c r="AB1" s="7"/>
    </row>
    <row r="2" spans="1:28" ht="35.25" customHeight="1" x14ac:dyDescent="0.35">
      <c r="C2" s="39"/>
      <c r="D2" s="39"/>
      <c r="E2" s="39"/>
      <c r="F2" s="142" t="s">
        <v>88</v>
      </c>
      <c r="G2" s="142"/>
      <c r="H2" s="142"/>
      <c r="I2" s="142"/>
      <c r="J2" s="142"/>
      <c r="K2" s="142"/>
      <c r="L2" s="142"/>
      <c r="M2" s="142"/>
      <c r="N2" s="142"/>
      <c r="O2" s="142"/>
      <c r="P2" s="142"/>
      <c r="Q2" s="142"/>
      <c r="R2" s="142"/>
      <c r="S2" s="142"/>
      <c r="T2" s="142"/>
      <c r="U2" s="142"/>
      <c r="V2" s="142"/>
      <c r="W2" s="142"/>
      <c r="X2" s="91"/>
      <c r="Y2" s="1"/>
      <c r="Z2" s="1"/>
      <c r="AA2" s="1"/>
      <c r="AB2" s="1"/>
    </row>
    <row r="3" spans="1:28" x14ac:dyDescent="0.25">
      <c r="C3" s="34"/>
      <c r="D3" s="34"/>
      <c r="E3" s="34"/>
      <c r="F3" s="34"/>
      <c r="G3" s="34"/>
      <c r="H3" s="34"/>
      <c r="I3" s="34"/>
      <c r="J3" s="34"/>
      <c r="K3" s="34"/>
      <c r="L3" s="34"/>
      <c r="M3" s="34"/>
      <c r="N3" s="35"/>
      <c r="O3" s="35"/>
      <c r="P3" s="35"/>
      <c r="Q3" s="35"/>
      <c r="R3" s="35"/>
      <c r="S3" s="35"/>
      <c r="T3" s="35"/>
      <c r="U3" s="35"/>
      <c r="V3" s="35"/>
      <c r="W3" s="34"/>
      <c r="X3" s="91"/>
      <c r="Y3" s="1"/>
      <c r="Z3" s="1"/>
      <c r="AA3" s="1"/>
      <c r="AB3" s="1"/>
    </row>
    <row r="4" spans="1:28" ht="72.75" customHeight="1" x14ac:dyDescent="0.25">
      <c r="C4" s="32" t="s">
        <v>12</v>
      </c>
      <c r="D4" s="32" t="s">
        <v>11</v>
      </c>
      <c r="E4" s="32" t="s">
        <v>0</v>
      </c>
      <c r="F4" s="32" t="s">
        <v>36</v>
      </c>
      <c r="G4" s="32" t="s">
        <v>37</v>
      </c>
      <c r="H4" s="32" t="s">
        <v>1</v>
      </c>
      <c r="I4" s="32" t="s">
        <v>8</v>
      </c>
      <c r="J4" s="32" t="s">
        <v>9</v>
      </c>
      <c r="K4" s="32" t="s">
        <v>10</v>
      </c>
      <c r="L4" s="32" t="s">
        <v>90</v>
      </c>
      <c r="M4" s="32" t="s">
        <v>89</v>
      </c>
      <c r="N4" s="32" t="s">
        <v>39</v>
      </c>
      <c r="O4" s="32" t="s">
        <v>40</v>
      </c>
      <c r="P4" s="32" t="s">
        <v>1</v>
      </c>
      <c r="Q4" s="32" t="s">
        <v>126</v>
      </c>
      <c r="R4" s="32" t="s">
        <v>9</v>
      </c>
      <c r="S4" s="32" t="s">
        <v>10</v>
      </c>
      <c r="T4" s="32" t="s">
        <v>41</v>
      </c>
      <c r="U4" s="32" t="s">
        <v>42</v>
      </c>
      <c r="V4" s="32" t="s">
        <v>43</v>
      </c>
      <c r="W4" s="32" t="s">
        <v>24</v>
      </c>
    </row>
    <row r="5" spans="1:28" ht="14.25" customHeight="1" x14ac:dyDescent="0.25">
      <c r="C5" s="55">
        <v>1</v>
      </c>
      <c r="D5" s="55">
        <v>2</v>
      </c>
      <c r="E5" s="55">
        <v>3</v>
      </c>
      <c r="F5" s="55">
        <v>4</v>
      </c>
      <c r="G5" s="55">
        <v>5</v>
      </c>
      <c r="H5" s="55">
        <v>6</v>
      </c>
      <c r="I5" s="55">
        <v>7</v>
      </c>
      <c r="J5" s="55">
        <v>8</v>
      </c>
      <c r="K5" s="55">
        <v>9</v>
      </c>
      <c r="L5" s="55">
        <v>10</v>
      </c>
      <c r="M5" s="55">
        <v>11</v>
      </c>
      <c r="N5" s="55">
        <v>12</v>
      </c>
      <c r="O5" s="55">
        <v>13</v>
      </c>
      <c r="P5" s="55">
        <v>14</v>
      </c>
      <c r="Q5" s="55">
        <v>15</v>
      </c>
      <c r="R5" s="55">
        <v>16</v>
      </c>
      <c r="S5" s="55">
        <v>17</v>
      </c>
      <c r="T5" s="55">
        <v>18</v>
      </c>
      <c r="U5" s="55">
        <v>19</v>
      </c>
      <c r="V5" s="55">
        <v>20</v>
      </c>
      <c r="W5" s="55">
        <v>21</v>
      </c>
      <c r="Y5" s="3"/>
    </row>
    <row r="6" spans="1:28" s="9" customFormat="1" ht="37.5" customHeight="1" x14ac:dyDescent="0.25">
      <c r="A6" s="20"/>
      <c r="B6" s="20"/>
      <c r="C6" s="78">
        <f>IF(LEN('12-2-pielikums-risku-reģistrs'!C6)&lt;&gt;0,'12-2-pielikums-risku-reģistrs'!C6,"")</f>
        <v>1</v>
      </c>
      <c r="D6" s="78" t="str">
        <f>IF(LEN('12-2-pielikums-risku-reģistrs'!D6)&lt;&gt;0,'12-2-pielikums-risku-reģistrs'!D6,"")</f>
        <v/>
      </c>
      <c r="E6" s="78" t="str">
        <f>IF(LEN('12-2-pielikums-risku-reģistrs'!E6)&lt;&gt;0,'12-2-pielikums-risku-reģistrs'!E6,"")</f>
        <v/>
      </c>
      <c r="F6" s="78" t="str">
        <f>IF(LEN('12-2-pielikums-risku-reģistrs'!F6)&lt;&gt;0,'12-2-pielikums-risku-reģistrs'!F6,"")</f>
        <v/>
      </c>
      <c r="G6" s="78" t="str">
        <f>IF(LEN('12-2-pielikums-risku-reģistrs'!G6)&lt;&gt;0,'12-2-pielikums-risku-reģistrs'!G6,"")</f>
        <v/>
      </c>
      <c r="H6" s="78" t="str">
        <f>IF(LEN('12-2-pielikums-risku-reģistrs'!N6)&lt;&gt;0,'12-2-pielikums-risku-reģistrs'!N6,"")</f>
        <v/>
      </c>
      <c r="I6" s="78" t="str">
        <f>IF(LEN('12-2-pielikums-risku-reģistrs'!O6)&lt;&gt;0,'12-2-pielikums-risku-reģistrs'!O6,"")</f>
        <v/>
      </c>
      <c r="J6" s="78" t="str">
        <f>IF(LEN('12-2-pielikums-risku-reģistrs'!P6)&lt;&gt;0,'12-2-pielikums-risku-reģistrs'!P6,"")</f>
        <v/>
      </c>
      <c r="K6" s="78" t="str">
        <f>IF(LEN('12-2-pielikums-risku-reģistrs'!Q6)&lt;&gt;0,'12-2-pielikums-risku-reģistrs'!Q6,"")</f>
        <v/>
      </c>
      <c r="L6" s="78" t="str">
        <f>IF(LEN('12-2-pielikums-risku-reģistrs'!R6)&lt;&gt;0,'12-2-pielikums-risku-reģistrs'!R6,"")</f>
        <v/>
      </c>
      <c r="M6" s="78" t="str">
        <f>IF(LEN('12-2-pielikums-risku-reģistrs'!S6)&lt;&gt;0,'12-2-pielikums-risku-reģistrs'!S6,"")</f>
        <v/>
      </c>
      <c r="N6" s="78" t="str">
        <f>IF(LEN('12-2-pielikums-risku-reģistrs'!T6)&lt;&gt;0,'12-2-pielikums-risku-reģistrs'!T6,"")</f>
        <v/>
      </c>
      <c r="O6" s="122"/>
      <c r="P6" s="79"/>
      <c r="Q6" s="79"/>
      <c r="R6" s="79"/>
      <c r="S6" s="79"/>
      <c r="T6" s="75" t="str">
        <f>IF(SUM(Q6:S6)&gt;0,MAX(Q6:S6),"")</f>
        <v/>
      </c>
      <c r="U6" s="75" t="str">
        <f>IF(SUM(Q6:S6)&gt;0,P6*T6,"")</f>
        <v/>
      </c>
      <c r="V6" s="76" t="str">
        <f>_xlfn.IFNA(VLOOKUP(U6,M!$O$10:$P$39,2,FALSE),"")</f>
        <v/>
      </c>
      <c r="W6" s="77" t="str">
        <f>_xlfn.IFNA(_xlfn.XLOOKUP(V6,M!$D$26:$D$29,M!$C$26:$C$29),"")</f>
        <v/>
      </c>
      <c r="X6" s="20"/>
    </row>
    <row r="7" spans="1:28" s="9" customFormat="1" ht="37.5" customHeight="1" x14ac:dyDescent="0.25">
      <c r="A7" s="20"/>
      <c r="B7" s="20"/>
      <c r="C7" s="78">
        <f>IF(LEN('12-2-pielikums-risku-reģistrs'!C7)&lt;&gt;0,'12-2-pielikums-risku-reģistrs'!C7,"")</f>
        <v>2</v>
      </c>
      <c r="D7" s="78" t="str">
        <f>IF(LEN('12-2-pielikums-risku-reģistrs'!D7)&lt;&gt;0,'12-2-pielikums-risku-reģistrs'!D7,"")</f>
        <v/>
      </c>
      <c r="E7" s="78" t="str">
        <f>IF(LEN('12-2-pielikums-risku-reģistrs'!E7)&lt;&gt;0,'12-2-pielikums-risku-reģistrs'!E7,"")</f>
        <v/>
      </c>
      <c r="F7" s="78" t="str">
        <f>IF(LEN('12-2-pielikums-risku-reģistrs'!F7)&lt;&gt;0,'12-2-pielikums-risku-reģistrs'!F7,"")</f>
        <v/>
      </c>
      <c r="G7" s="78" t="str">
        <f>IF(LEN('12-2-pielikums-risku-reģistrs'!G7)&lt;&gt;0,'12-2-pielikums-risku-reģistrs'!G7,"")</f>
        <v/>
      </c>
      <c r="H7" s="78" t="str">
        <f>IF(LEN('12-2-pielikums-risku-reģistrs'!N7)&lt;&gt;0,'12-2-pielikums-risku-reģistrs'!N7,"")</f>
        <v/>
      </c>
      <c r="I7" s="78" t="str">
        <f>IF(LEN('12-2-pielikums-risku-reģistrs'!O7)&lt;&gt;0,'12-2-pielikums-risku-reģistrs'!O7,"")</f>
        <v/>
      </c>
      <c r="J7" s="78" t="str">
        <f>IF(LEN('12-2-pielikums-risku-reģistrs'!P7)&lt;&gt;0,'12-2-pielikums-risku-reģistrs'!P7,"")</f>
        <v/>
      </c>
      <c r="K7" s="78" t="str">
        <f>IF(LEN('12-2-pielikums-risku-reģistrs'!Q7)&lt;&gt;0,'12-2-pielikums-risku-reģistrs'!Q7,"")</f>
        <v/>
      </c>
      <c r="L7" s="78" t="str">
        <f>IF(LEN('12-2-pielikums-risku-reģistrs'!R7)&lt;&gt;0,'12-2-pielikums-risku-reģistrs'!R7,"")</f>
        <v/>
      </c>
      <c r="M7" s="78" t="str">
        <f>IF(LEN('12-2-pielikums-risku-reģistrs'!S7)&lt;&gt;0,'12-2-pielikums-risku-reģistrs'!S7,"")</f>
        <v/>
      </c>
      <c r="N7" s="78" t="str">
        <f>IF(LEN('12-2-pielikums-risku-reģistrs'!T7)&lt;&gt;0,'12-2-pielikums-risku-reģistrs'!T7,"")</f>
        <v/>
      </c>
      <c r="O7" s="122"/>
      <c r="P7" s="79"/>
      <c r="Q7" s="79"/>
      <c r="R7" s="79"/>
      <c r="S7" s="79"/>
      <c r="T7" s="75" t="str">
        <f t="shared" ref="T7:T15" si="0">IF(SUM(Q7:S7)&gt;0,MAX(Q7:S7),"")</f>
        <v/>
      </c>
      <c r="U7" s="75" t="str">
        <f t="shared" ref="U7:U15" si="1">IF(SUM(Q7:S7)&gt;0,P7*T7,"")</f>
        <v/>
      </c>
      <c r="V7" s="76" t="str">
        <f>_xlfn.IFNA(VLOOKUP(U7,M!$O$10:$P$39,2,FALSE),"")</f>
        <v/>
      </c>
      <c r="W7" s="77" t="str">
        <f>_xlfn.IFNA(_xlfn.XLOOKUP(V7,M!$D$26:$D$29,M!$C$26:$C$29),"")</f>
        <v/>
      </c>
      <c r="X7" s="20"/>
    </row>
    <row r="8" spans="1:28" s="9" customFormat="1" ht="37.5" customHeight="1" x14ac:dyDescent="0.25">
      <c r="A8" s="20"/>
      <c r="B8" s="20"/>
      <c r="C8" s="78">
        <f>IF(LEN('12-2-pielikums-risku-reģistrs'!C8)&lt;&gt;0,'12-2-pielikums-risku-reģistrs'!C8,"")</f>
        <v>3</v>
      </c>
      <c r="D8" s="78" t="str">
        <f>IF(LEN('12-2-pielikums-risku-reģistrs'!D8)&lt;&gt;0,'12-2-pielikums-risku-reģistrs'!D8,"")</f>
        <v/>
      </c>
      <c r="E8" s="78" t="str">
        <f>IF(LEN('12-2-pielikums-risku-reģistrs'!E8)&lt;&gt;0,'12-2-pielikums-risku-reģistrs'!E8,"")</f>
        <v/>
      </c>
      <c r="F8" s="78" t="str">
        <f>IF(LEN('12-2-pielikums-risku-reģistrs'!F8)&lt;&gt;0,'12-2-pielikums-risku-reģistrs'!F8,"")</f>
        <v/>
      </c>
      <c r="G8" s="78" t="str">
        <f>IF(LEN('12-2-pielikums-risku-reģistrs'!G8)&lt;&gt;0,'12-2-pielikums-risku-reģistrs'!G8,"")</f>
        <v/>
      </c>
      <c r="H8" s="78" t="str">
        <f>IF(LEN('12-2-pielikums-risku-reģistrs'!N8)&lt;&gt;0,'12-2-pielikums-risku-reģistrs'!N8,"")</f>
        <v/>
      </c>
      <c r="I8" s="78" t="str">
        <f>IF(LEN('12-2-pielikums-risku-reģistrs'!O8)&lt;&gt;0,'12-2-pielikums-risku-reģistrs'!O8,"")</f>
        <v/>
      </c>
      <c r="J8" s="78" t="str">
        <f>IF(LEN('12-2-pielikums-risku-reģistrs'!P8)&lt;&gt;0,'12-2-pielikums-risku-reģistrs'!P8,"")</f>
        <v/>
      </c>
      <c r="K8" s="78" t="str">
        <f>IF(LEN('12-2-pielikums-risku-reģistrs'!Q8)&lt;&gt;0,'12-2-pielikums-risku-reģistrs'!Q8,"")</f>
        <v/>
      </c>
      <c r="L8" s="78" t="str">
        <f>IF(LEN('12-2-pielikums-risku-reģistrs'!R8)&lt;&gt;0,'12-2-pielikums-risku-reģistrs'!R8,"")</f>
        <v/>
      </c>
      <c r="M8" s="78" t="str">
        <f>IF(LEN('12-2-pielikums-risku-reģistrs'!S8)&lt;&gt;0,'12-2-pielikums-risku-reģistrs'!S8,"")</f>
        <v/>
      </c>
      <c r="N8" s="78" t="str">
        <f>IF(LEN('12-2-pielikums-risku-reģistrs'!T8)&lt;&gt;0,'12-2-pielikums-risku-reģistrs'!T8,"")</f>
        <v/>
      </c>
      <c r="O8" s="122"/>
      <c r="P8" s="79">
        <v>5</v>
      </c>
      <c r="Q8" s="79">
        <v>4</v>
      </c>
      <c r="R8" s="79">
        <v>3</v>
      </c>
      <c r="S8" s="79">
        <v>2</v>
      </c>
      <c r="T8" s="75">
        <f t="shared" si="0"/>
        <v>4</v>
      </c>
      <c r="U8" s="75">
        <f t="shared" si="1"/>
        <v>20</v>
      </c>
      <c r="V8" s="76" t="str">
        <f>_xlfn.IFNA(VLOOKUP(U8,M!$O$10:$P$39,2,FALSE),"")</f>
        <v>Ļoti augsts</v>
      </c>
      <c r="W8" s="77" t="str">
        <f>_xlfn.IFNA(_xlfn.XLOOKUP(V8,M!$D$26:$D$29,M!$C$26:$C$29),"")</f>
        <v>Riska samazināšana</v>
      </c>
      <c r="X8" s="20"/>
    </row>
    <row r="9" spans="1:28" ht="37.5" customHeight="1" x14ac:dyDescent="0.25">
      <c r="C9" s="78">
        <f>IF(LEN('12-2-pielikums-risku-reģistrs'!C9)&lt;&gt;0,'12-2-pielikums-risku-reģistrs'!C9,"")</f>
        <v>4</v>
      </c>
      <c r="D9" s="78" t="str">
        <f>IF(LEN('12-2-pielikums-risku-reģistrs'!D9)&lt;&gt;0,'12-2-pielikums-risku-reģistrs'!D9,"")</f>
        <v/>
      </c>
      <c r="E9" s="78" t="str">
        <f>IF(LEN('12-2-pielikums-risku-reģistrs'!E9)&lt;&gt;0,'12-2-pielikums-risku-reģistrs'!E9,"")</f>
        <v/>
      </c>
      <c r="F9" s="78" t="str">
        <f>IF(LEN('12-2-pielikums-risku-reģistrs'!F9)&lt;&gt;0,'12-2-pielikums-risku-reģistrs'!F9,"")</f>
        <v/>
      </c>
      <c r="G9" s="78" t="str">
        <f>IF(LEN('12-2-pielikums-risku-reģistrs'!G9)&lt;&gt;0,'12-2-pielikums-risku-reģistrs'!G9,"")</f>
        <v/>
      </c>
      <c r="H9" s="78" t="str">
        <f>IF(LEN('12-2-pielikums-risku-reģistrs'!N9)&lt;&gt;0,'12-2-pielikums-risku-reģistrs'!N9,"")</f>
        <v/>
      </c>
      <c r="I9" s="78" t="str">
        <f>IF(LEN('12-2-pielikums-risku-reģistrs'!O9)&lt;&gt;0,'12-2-pielikums-risku-reģistrs'!O9,"")</f>
        <v/>
      </c>
      <c r="J9" s="78" t="str">
        <f>IF(LEN('12-2-pielikums-risku-reģistrs'!P9)&lt;&gt;0,'12-2-pielikums-risku-reģistrs'!P9,"")</f>
        <v/>
      </c>
      <c r="K9" s="78" t="str">
        <f>IF(LEN('12-2-pielikums-risku-reģistrs'!Q9)&lt;&gt;0,'12-2-pielikums-risku-reģistrs'!Q9,"")</f>
        <v/>
      </c>
      <c r="L9" s="78" t="str">
        <f>IF(LEN('12-2-pielikums-risku-reģistrs'!R9)&lt;&gt;0,'12-2-pielikums-risku-reģistrs'!R9,"")</f>
        <v/>
      </c>
      <c r="M9" s="78" t="str">
        <f>IF(LEN('12-2-pielikums-risku-reģistrs'!S9)&lt;&gt;0,'12-2-pielikums-risku-reģistrs'!S9,"")</f>
        <v/>
      </c>
      <c r="N9" s="78" t="str">
        <f>IF(LEN('12-2-pielikums-risku-reģistrs'!T9)&lt;&gt;0,'12-2-pielikums-risku-reģistrs'!T9,"")</f>
        <v/>
      </c>
      <c r="O9" s="122"/>
      <c r="P9" s="79"/>
      <c r="Q9" s="79"/>
      <c r="R9" s="79"/>
      <c r="S9" s="79"/>
      <c r="T9" s="75" t="str">
        <f t="shared" si="0"/>
        <v/>
      </c>
      <c r="U9" s="75" t="str">
        <f t="shared" si="1"/>
        <v/>
      </c>
      <c r="V9" s="76" t="str">
        <f>_xlfn.IFNA(VLOOKUP(U9,M!$O$10:$P$39,2,FALSE),"")</f>
        <v/>
      </c>
      <c r="W9" s="77" t="str">
        <f>_xlfn.IFNA(_xlfn.XLOOKUP(V9,M!$D$26:$D$29,M!$C$26:$C$29),"")</f>
        <v/>
      </c>
    </row>
    <row r="10" spans="1:28" ht="37.5" customHeight="1" x14ac:dyDescent="0.25">
      <c r="C10" s="78">
        <f>IF(LEN('12-2-pielikums-risku-reģistrs'!C10)&lt;&gt;0,'12-2-pielikums-risku-reģistrs'!C10,"")</f>
        <v>5</v>
      </c>
      <c r="D10" s="78" t="str">
        <f>IF(LEN('12-2-pielikums-risku-reģistrs'!D10)&lt;&gt;0,'12-2-pielikums-risku-reģistrs'!D10,"")</f>
        <v/>
      </c>
      <c r="E10" s="78" t="str">
        <f>IF(LEN('12-2-pielikums-risku-reģistrs'!E10)&lt;&gt;0,'12-2-pielikums-risku-reģistrs'!E10,"")</f>
        <v/>
      </c>
      <c r="F10" s="78" t="str">
        <f>IF(LEN('12-2-pielikums-risku-reģistrs'!F10)&lt;&gt;0,'12-2-pielikums-risku-reģistrs'!F10,"")</f>
        <v/>
      </c>
      <c r="G10" s="78" t="str">
        <f>IF(LEN('12-2-pielikums-risku-reģistrs'!G10)&lt;&gt;0,'12-2-pielikums-risku-reģistrs'!G10,"")</f>
        <v/>
      </c>
      <c r="H10" s="78" t="str">
        <f>IF(LEN('12-2-pielikums-risku-reģistrs'!N10)&lt;&gt;0,'12-2-pielikums-risku-reģistrs'!N10,"")</f>
        <v/>
      </c>
      <c r="I10" s="78" t="str">
        <f>IF(LEN('12-2-pielikums-risku-reģistrs'!O10)&lt;&gt;0,'12-2-pielikums-risku-reģistrs'!O10,"")</f>
        <v/>
      </c>
      <c r="J10" s="78" t="str">
        <f>IF(LEN('12-2-pielikums-risku-reģistrs'!P10)&lt;&gt;0,'12-2-pielikums-risku-reģistrs'!P10,"")</f>
        <v/>
      </c>
      <c r="K10" s="78" t="str">
        <f>IF(LEN('12-2-pielikums-risku-reģistrs'!Q10)&lt;&gt;0,'12-2-pielikums-risku-reģistrs'!Q10,"")</f>
        <v/>
      </c>
      <c r="L10" s="78" t="str">
        <f>IF(LEN('12-2-pielikums-risku-reģistrs'!R10)&lt;&gt;0,'12-2-pielikums-risku-reģistrs'!R10,"")</f>
        <v/>
      </c>
      <c r="M10" s="78" t="str">
        <f>IF(LEN('12-2-pielikums-risku-reģistrs'!S10)&lt;&gt;0,'12-2-pielikums-risku-reģistrs'!S10,"")</f>
        <v/>
      </c>
      <c r="N10" s="78" t="str">
        <f>IF(LEN('12-2-pielikums-risku-reģistrs'!T10)&lt;&gt;0,'12-2-pielikums-risku-reģistrs'!T10,"")</f>
        <v/>
      </c>
      <c r="O10" s="122"/>
      <c r="P10" s="79"/>
      <c r="Q10" s="79"/>
      <c r="R10" s="79"/>
      <c r="S10" s="79"/>
      <c r="T10" s="75" t="str">
        <f t="shared" si="0"/>
        <v/>
      </c>
      <c r="U10" s="75" t="str">
        <f t="shared" si="1"/>
        <v/>
      </c>
      <c r="V10" s="76" t="str">
        <f>_xlfn.IFNA(VLOOKUP(U10,M!$O$10:$P$39,2,FALSE),"")</f>
        <v/>
      </c>
      <c r="W10" s="77" t="str">
        <f>_xlfn.IFNA(_xlfn.XLOOKUP(V10,M!$D$26:$D$29,M!$C$26:$C$29),"")</f>
        <v/>
      </c>
    </row>
    <row r="11" spans="1:28" ht="37.5" customHeight="1" x14ac:dyDescent="0.25">
      <c r="C11" s="78">
        <f>IF(LEN('12-2-pielikums-risku-reģistrs'!C11)&lt;&gt;0,'12-2-pielikums-risku-reģistrs'!C11,"")</f>
        <v>6</v>
      </c>
      <c r="D11" s="78" t="str">
        <f>IF(LEN('12-2-pielikums-risku-reģistrs'!D11)&lt;&gt;0,'12-2-pielikums-risku-reģistrs'!D11,"")</f>
        <v/>
      </c>
      <c r="E11" s="78" t="str">
        <f>IF(LEN('12-2-pielikums-risku-reģistrs'!E11)&lt;&gt;0,'12-2-pielikums-risku-reģistrs'!E11,"")</f>
        <v/>
      </c>
      <c r="F11" s="78" t="str">
        <f>IF(LEN('12-2-pielikums-risku-reģistrs'!F11)&lt;&gt;0,'12-2-pielikums-risku-reģistrs'!F11,"")</f>
        <v/>
      </c>
      <c r="G11" s="78" t="str">
        <f>IF(LEN('12-2-pielikums-risku-reģistrs'!G11)&lt;&gt;0,'12-2-pielikums-risku-reģistrs'!G11,"")</f>
        <v/>
      </c>
      <c r="H11" s="78" t="str">
        <f>IF(LEN('12-2-pielikums-risku-reģistrs'!N11)&lt;&gt;0,'12-2-pielikums-risku-reģistrs'!N11,"")</f>
        <v/>
      </c>
      <c r="I11" s="78" t="str">
        <f>IF(LEN('12-2-pielikums-risku-reģistrs'!O11)&lt;&gt;0,'12-2-pielikums-risku-reģistrs'!O11,"")</f>
        <v/>
      </c>
      <c r="J11" s="78" t="str">
        <f>IF(LEN('12-2-pielikums-risku-reģistrs'!P11)&lt;&gt;0,'12-2-pielikums-risku-reģistrs'!P11,"")</f>
        <v/>
      </c>
      <c r="K11" s="78" t="str">
        <f>IF(LEN('12-2-pielikums-risku-reģistrs'!Q11)&lt;&gt;0,'12-2-pielikums-risku-reģistrs'!Q11,"")</f>
        <v/>
      </c>
      <c r="L11" s="78" t="str">
        <f>IF(LEN('12-2-pielikums-risku-reģistrs'!R11)&lt;&gt;0,'12-2-pielikums-risku-reģistrs'!R11,"")</f>
        <v/>
      </c>
      <c r="M11" s="78" t="str">
        <f>IF(LEN('12-2-pielikums-risku-reģistrs'!S11)&lt;&gt;0,'12-2-pielikums-risku-reģistrs'!S11,"")</f>
        <v/>
      </c>
      <c r="N11" s="78" t="str">
        <f>IF(LEN('12-2-pielikums-risku-reģistrs'!T11)&lt;&gt;0,'12-2-pielikums-risku-reģistrs'!T11,"")</f>
        <v/>
      </c>
      <c r="O11" s="122"/>
      <c r="P11" s="79"/>
      <c r="Q11" s="79"/>
      <c r="R11" s="79"/>
      <c r="S11" s="79"/>
      <c r="T11" s="75" t="str">
        <f t="shared" si="0"/>
        <v/>
      </c>
      <c r="U11" s="75" t="str">
        <f t="shared" si="1"/>
        <v/>
      </c>
      <c r="V11" s="76" t="str">
        <f>_xlfn.IFNA(VLOOKUP(U11,M!$O$10:$P$39,2,FALSE),"")</f>
        <v/>
      </c>
      <c r="W11" s="77" t="str">
        <f>_xlfn.IFNA(_xlfn.XLOOKUP(V11,M!$D$26:$D$29,M!$C$26:$C$29),"")</f>
        <v/>
      </c>
    </row>
    <row r="12" spans="1:28" ht="37.5" customHeight="1" x14ac:dyDescent="0.25">
      <c r="C12" s="78">
        <f>IF(LEN('12-2-pielikums-risku-reģistrs'!C12)&lt;&gt;0,'12-2-pielikums-risku-reģistrs'!C12,"")</f>
        <v>7</v>
      </c>
      <c r="D12" s="78" t="str">
        <f>IF(LEN('12-2-pielikums-risku-reģistrs'!D12)&lt;&gt;0,'12-2-pielikums-risku-reģistrs'!D12,"")</f>
        <v/>
      </c>
      <c r="E12" s="78" t="str">
        <f>IF(LEN('12-2-pielikums-risku-reģistrs'!E12)&lt;&gt;0,'12-2-pielikums-risku-reģistrs'!E12,"")</f>
        <v/>
      </c>
      <c r="F12" s="78" t="str">
        <f>IF(LEN('12-2-pielikums-risku-reģistrs'!F12)&lt;&gt;0,'12-2-pielikums-risku-reģistrs'!F12,"")</f>
        <v/>
      </c>
      <c r="G12" s="78" t="str">
        <f>IF(LEN('12-2-pielikums-risku-reģistrs'!G12)&lt;&gt;0,'12-2-pielikums-risku-reģistrs'!G12,"")</f>
        <v/>
      </c>
      <c r="H12" s="78" t="str">
        <f>IF(LEN('12-2-pielikums-risku-reģistrs'!N12)&lt;&gt;0,'12-2-pielikums-risku-reģistrs'!N12,"")</f>
        <v/>
      </c>
      <c r="I12" s="78" t="str">
        <f>IF(LEN('12-2-pielikums-risku-reģistrs'!O12)&lt;&gt;0,'12-2-pielikums-risku-reģistrs'!O12,"")</f>
        <v/>
      </c>
      <c r="J12" s="78" t="str">
        <f>IF(LEN('12-2-pielikums-risku-reģistrs'!P12)&lt;&gt;0,'12-2-pielikums-risku-reģistrs'!P12,"")</f>
        <v/>
      </c>
      <c r="K12" s="78" t="str">
        <f>IF(LEN('12-2-pielikums-risku-reģistrs'!Q12)&lt;&gt;0,'12-2-pielikums-risku-reģistrs'!Q12,"")</f>
        <v/>
      </c>
      <c r="L12" s="78" t="str">
        <f>IF(LEN('12-2-pielikums-risku-reģistrs'!R12)&lt;&gt;0,'12-2-pielikums-risku-reģistrs'!R12,"")</f>
        <v/>
      </c>
      <c r="M12" s="78" t="str">
        <f>IF(LEN('12-2-pielikums-risku-reģistrs'!S12)&lt;&gt;0,'12-2-pielikums-risku-reģistrs'!S12,"")</f>
        <v/>
      </c>
      <c r="N12" s="78" t="str">
        <f>IF(LEN('12-2-pielikums-risku-reģistrs'!T12)&lt;&gt;0,'12-2-pielikums-risku-reģistrs'!T12,"")</f>
        <v/>
      </c>
      <c r="O12" s="122"/>
      <c r="P12" s="79"/>
      <c r="Q12" s="79"/>
      <c r="R12" s="79"/>
      <c r="S12" s="79"/>
      <c r="T12" s="75" t="str">
        <f t="shared" si="0"/>
        <v/>
      </c>
      <c r="U12" s="75" t="str">
        <f t="shared" si="1"/>
        <v/>
      </c>
      <c r="V12" s="76" t="str">
        <f>_xlfn.IFNA(VLOOKUP(U12,M!$O$10:$P$39,2,FALSE),"")</f>
        <v/>
      </c>
      <c r="W12" s="77" t="str">
        <f>_xlfn.IFNA(_xlfn.XLOOKUP(V12,M!$D$26:$D$29,M!$C$26:$C$29),"")</f>
        <v/>
      </c>
    </row>
    <row r="13" spans="1:28" ht="37.5" customHeight="1" x14ac:dyDescent="0.25">
      <c r="C13" s="78">
        <f>IF(LEN('12-2-pielikums-risku-reģistrs'!C13)&lt;&gt;0,'12-2-pielikums-risku-reģistrs'!C13,"")</f>
        <v>8</v>
      </c>
      <c r="D13" s="78" t="str">
        <f>IF(LEN('12-2-pielikums-risku-reģistrs'!D13)&lt;&gt;0,'12-2-pielikums-risku-reģistrs'!D13,"")</f>
        <v/>
      </c>
      <c r="E13" s="78" t="str">
        <f>IF(LEN('12-2-pielikums-risku-reģistrs'!E13)&lt;&gt;0,'12-2-pielikums-risku-reģistrs'!E13,"")</f>
        <v/>
      </c>
      <c r="F13" s="78" t="str">
        <f>IF(LEN('12-2-pielikums-risku-reģistrs'!F13)&lt;&gt;0,'12-2-pielikums-risku-reģistrs'!F13,"")</f>
        <v/>
      </c>
      <c r="G13" s="78" t="str">
        <f>IF(LEN('12-2-pielikums-risku-reģistrs'!G13)&lt;&gt;0,'12-2-pielikums-risku-reģistrs'!G13,"")</f>
        <v/>
      </c>
      <c r="H13" s="78" t="str">
        <f>IF(LEN('12-2-pielikums-risku-reģistrs'!N13)&lt;&gt;0,'12-2-pielikums-risku-reģistrs'!N13,"")</f>
        <v/>
      </c>
      <c r="I13" s="78" t="str">
        <f>IF(LEN('12-2-pielikums-risku-reģistrs'!O13)&lt;&gt;0,'12-2-pielikums-risku-reģistrs'!O13,"")</f>
        <v/>
      </c>
      <c r="J13" s="78" t="str">
        <f>IF(LEN('12-2-pielikums-risku-reģistrs'!P13)&lt;&gt;0,'12-2-pielikums-risku-reģistrs'!P13,"")</f>
        <v/>
      </c>
      <c r="K13" s="78" t="str">
        <f>IF(LEN('12-2-pielikums-risku-reģistrs'!Q13)&lt;&gt;0,'12-2-pielikums-risku-reģistrs'!Q13,"")</f>
        <v/>
      </c>
      <c r="L13" s="78" t="str">
        <f>IF(LEN('12-2-pielikums-risku-reģistrs'!R13)&lt;&gt;0,'12-2-pielikums-risku-reģistrs'!R13,"")</f>
        <v/>
      </c>
      <c r="M13" s="78" t="str">
        <f>IF(LEN('12-2-pielikums-risku-reģistrs'!S13)&lt;&gt;0,'12-2-pielikums-risku-reģistrs'!S13,"")</f>
        <v/>
      </c>
      <c r="N13" s="78" t="str">
        <f>IF(LEN('12-2-pielikums-risku-reģistrs'!T13)&lt;&gt;0,'12-2-pielikums-risku-reģistrs'!T13,"")</f>
        <v/>
      </c>
      <c r="O13" s="122"/>
      <c r="P13" s="79"/>
      <c r="Q13" s="79"/>
      <c r="R13" s="79"/>
      <c r="S13" s="79"/>
      <c r="T13" s="75" t="str">
        <f t="shared" si="0"/>
        <v/>
      </c>
      <c r="U13" s="75" t="str">
        <f t="shared" si="1"/>
        <v/>
      </c>
      <c r="V13" s="76" t="str">
        <f>_xlfn.IFNA(VLOOKUP(U13,M!$O$10:$P$39,2,FALSE),"")</f>
        <v/>
      </c>
      <c r="W13" s="77" t="str">
        <f>_xlfn.IFNA(_xlfn.XLOOKUP(V13,M!$D$26:$D$29,M!$C$26:$C$29),"")</f>
        <v/>
      </c>
    </row>
    <row r="14" spans="1:28" ht="37.5" customHeight="1" x14ac:dyDescent="0.25">
      <c r="C14" s="78">
        <f>IF(LEN('12-2-pielikums-risku-reģistrs'!C14)&lt;&gt;0,'12-2-pielikums-risku-reģistrs'!C14,"")</f>
        <v>9</v>
      </c>
      <c r="D14" s="78" t="str">
        <f>IF(LEN('12-2-pielikums-risku-reģistrs'!D14)&lt;&gt;0,'12-2-pielikums-risku-reģistrs'!D14,"")</f>
        <v/>
      </c>
      <c r="E14" s="78" t="str">
        <f>IF(LEN('12-2-pielikums-risku-reģistrs'!E14)&lt;&gt;0,'12-2-pielikums-risku-reģistrs'!E14,"")</f>
        <v/>
      </c>
      <c r="F14" s="78" t="str">
        <f>IF(LEN('12-2-pielikums-risku-reģistrs'!F14)&lt;&gt;0,'12-2-pielikums-risku-reģistrs'!F14,"")</f>
        <v/>
      </c>
      <c r="G14" s="78" t="str">
        <f>IF(LEN('12-2-pielikums-risku-reģistrs'!G14)&lt;&gt;0,'12-2-pielikums-risku-reģistrs'!G14,"")</f>
        <v/>
      </c>
      <c r="H14" s="78" t="str">
        <f>IF(LEN('12-2-pielikums-risku-reģistrs'!N14)&lt;&gt;0,'12-2-pielikums-risku-reģistrs'!N14,"")</f>
        <v/>
      </c>
      <c r="I14" s="78" t="str">
        <f>IF(LEN('12-2-pielikums-risku-reģistrs'!O14)&lt;&gt;0,'12-2-pielikums-risku-reģistrs'!O14,"")</f>
        <v/>
      </c>
      <c r="J14" s="78" t="str">
        <f>IF(LEN('12-2-pielikums-risku-reģistrs'!P14)&lt;&gt;0,'12-2-pielikums-risku-reģistrs'!P14,"")</f>
        <v/>
      </c>
      <c r="K14" s="78" t="str">
        <f>IF(LEN('12-2-pielikums-risku-reģistrs'!Q14)&lt;&gt;0,'12-2-pielikums-risku-reģistrs'!Q14,"")</f>
        <v/>
      </c>
      <c r="L14" s="78" t="str">
        <f>IF(LEN('12-2-pielikums-risku-reģistrs'!R14)&lt;&gt;0,'12-2-pielikums-risku-reģistrs'!R14,"")</f>
        <v/>
      </c>
      <c r="M14" s="78" t="str">
        <f>IF(LEN('12-2-pielikums-risku-reģistrs'!S14)&lt;&gt;0,'12-2-pielikums-risku-reģistrs'!S14,"")</f>
        <v/>
      </c>
      <c r="N14" s="78" t="str">
        <f>IF(LEN('12-2-pielikums-risku-reģistrs'!T14)&lt;&gt;0,'12-2-pielikums-risku-reģistrs'!T14,"")</f>
        <v/>
      </c>
      <c r="O14" s="122"/>
      <c r="P14" s="79"/>
      <c r="Q14" s="79"/>
      <c r="R14" s="79"/>
      <c r="S14" s="79"/>
      <c r="T14" s="75" t="str">
        <f t="shared" si="0"/>
        <v/>
      </c>
      <c r="U14" s="75" t="str">
        <f t="shared" si="1"/>
        <v/>
      </c>
      <c r="V14" s="76" t="str">
        <f>_xlfn.IFNA(VLOOKUP(U14,M!$O$10:$P$39,2,FALSE),"")</f>
        <v/>
      </c>
      <c r="W14" s="77" t="str">
        <f>_xlfn.IFNA(_xlfn.XLOOKUP(V14,M!$D$26:$D$29,M!$C$26:$C$29),"")</f>
        <v/>
      </c>
    </row>
    <row r="15" spans="1:28" ht="37.5" customHeight="1" x14ac:dyDescent="0.25">
      <c r="C15" s="78">
        <f>IF(LEN('12-2-pielikums-risku-reģistrs'!C15)&lt;&gt;0,'12-2-pielikums-risku-reģistrs'!C15,"")</f>
        <v>10</v>
      </c>
      <c r="D15" s="78" t="str">
        <f>IF(LEN('12-2-pielikums-risku-reģistrs'!D15)&lt;&gt;0,'12-2-pielikums-risku-reģistrs'!D15,"")</f>
        <v/>
      </c>
      <c r="E15" s="78" t="str">
        <f>IF(LEN('12-2-pielikums-risku-reģistrs'!E15)&lt;&gt;0,'12-2-pielikums-risku-reģistrs'!E15,"")</f>
        <v/>
      </c>
      <c r="F15" s="78" t="str">
        <f>IF(LEN('12-2-pielikums-risku-reģistrs'!F15)&lt;&gt;0,'12-2-pielikums-risku-reģistrs'!F15,"")</f>
        <v/>
      </c>
      <c r="G15" s="78" t="str">
        <f>IF(LEN('12-2-pielikums-risku-reģistrs'!G15)&lt;&gt;0,'12-2-pielikums-risku-reģistrs'!G15,"")</f>
        <v/>
      </c>
      <c r="H15" s="78" t="str">
        <f>IF(LEN('12-2-pielikums-risku-reģistrs'!N15)&lt;&gt;0,'12-2-pielikums-risku-reģistrs'!N15,"")</f>
        <v/>
      </c>
      <c r="I15" s="78" t="str">
        <f>IF(LEN('12-2-pielikums-risku-reģistrs'!O15)&lt;&gt;0,'12-2-pielikums-risku-reģistrs'!O15,"")</f>
        <v/>
      </c>
      <c r="J15" s="78" t="str">
        <f>IF(LEN('12-2-pielikums-risku-reģistrs'!P15)&lt;&gt;0,'12-2-pielikums-risku-reģistrs'!P15,"")</f>
        <v/>
      </c>
      <c r="K15" s="78" t="str">
        <f>IF(LEN('12-2-pielikums-risku-reģistrs'!Q15)&lt;&gt;0,'12-2-pielikums-risku-reģistrs'!Q15,"")</f>
        <v/>
      </c>
      <c r="L15" s="78" t="str">
        <f>IF(LEN('12-2-pielikums-risku-reģistrs'!R15)&lt;&gt;0,'12-2-pielikums-risku-reģistrs'!R15,"")</f>
        <v/>
      </c>
      <c r="M15" s="78" t="str">
        <f>IF(LEN('12-2-pielikums-risku-reģistrs'!S15)&lt;&gt;0,'12-2-pielikums-risku-reģistrs'!S15,"")</f>
        <v/>
      </c>
      <c r="N15" s="78" t="str">
        <f>IF(LEN('12-2-pielikums-risku-reģistrs'!T15)&lt;&gt;0,'12-2-pielikums-risku-reģistrs'!T15,"")</f>
        <v/>
      </c>
      <c r="O15" s="122"/>
      <c r="P15" s="79"/>
      <c r="Q15" s="79"/>
      <c r="R15" s="79"/>
      <c r="S15" s="79"/>
      <c r="T15" s="75" t="str">
        <f t="shared" si="0"/>
        <v/>
      </c>
      <c r="U15" s="75" t="str">
        <f t="shared" si="1"/>
        <v/>
      </c>
      <c r="V15" s="76" t="str">
        <f>_xlfn.IFNA(VLOOKUP(U15,M!$O$10:$P$39,2,FALSE),"")</f>
        <v/>
      </c>
      <c r="W15" s="77" t="str">
        <f>_xlfn.IFNA(_xlfn.XLOOKUP(V15,M!$D$26:$D$29,M!$C$26:$C$29),"")</f>
        <v/>
      </c>
    </row>
  </sheetData>
  <sheetProtection formatCells="0" formatColumns="0" formatRows="0"/>
  <protectedRanges>
    <protectedRange sqref="O6:S15" name="Diapazons1_4_1"/>
  </protectedRanges>
  <autoFilter ref="F5:W5" xr:uid="{6D20C38A-0D1E-4C28-9269-C2B28F63DACA}"/>
  <mergeCells count="1">
    <mergeCell ref="F2:W2"/>
  </mergeCells>
  <conditionalFormatting sqref="N6:N15 V6:V15">
    <cfRule type="containsText" dxfId="26" priority="22" operator="containsText" text="Ļoti augsts">
      <formula>NOT(ISERROR(SEARCH("Ļoti augsts",N6)))</formula>
    </cfRule>
    <cfRule type="containsText" dxfId="25" priority="23" operator="containsText" text="augsts">
      <formula>NOT(ISERROR(SEARCH("augsts",N6)))</formula>
    </cfRule>
    <cfRule type="containsText" dxfId="24" priority="24" operator="containsText" text="vidējs">
      <formula>NOT(ISERROR(SEARCH("vidējs",N6)))</formula>
    </cfRule>
    <cfRule type="containsText" dxfId="23" priority="25" operator="containsText" text="zems">
      <formula>NOT(ISERROR(SEARCH("zems",N6)))</formula>
    </cfRule>
  </conditionalFormatting>
  <dataValidations count="1">
    <dataValidation type="list" allowBlank="1" showInputMessage="1" showErrorMessage="1" errorTitle="Uzmanīgi!" error="Ievietojiet skaitli no 1 līdz 5 vai izvēlieties skaitli no saraksta" sqref="P6:S15" xr:uid="{3B14D573-3B7B-4461-92A9-EBD8D3533FA0}">
      <formula1>"1,2,3,4,5"</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FF4E1-CCA5-458D-A26A-3A34BA886A6E}">
  <sheetPr codeName="Sheet3"/>
  <dimension ref="C1:H15"/>
  <sheetViews>
    <sheetView showGridLines="0" tabSelected="1" zoomScale="55" zoomScaleNormal="55" workbookViewId="0">
      <selection activeCell="D25" sqref="D25"/>
    </sheetView>
  </sheetViews>
  <sheetFormatPr defaultRowHeight="15" x14ac:dyDescent="0.25"/>
  <cols>
    <col min="1" max="2" width="3.7109375" customWidth="1"/>
    <col min="3" max="3" width="8.85546875" customWidth="1"/>
    <col min="4" max="4" width="77.5703125" customWidth="1"/>
    <col min="5" max="5" width="25.7109375" customWidth="1"/>
    <col min="6" max="6" width="47" customWidth="1"/>
    <col min="7" max="7" width="21.7109375" bestFit="1" customWidth="1"/>
    <col min="8" max="8" width="21.85546875" customWidth="1"/>
  </cols>
  <sheetData>
    <row r="1" spans="3:8" x14ac:dyDescent="0.25">
      <c r="C1" s="24"/>
      <c r="D1" s="24"/>
      <c r="E1" s="24"/>
      <c r="F1" s="24"/>
      <c r="G1" s="24"/>
      <c r="H1" s="24"/>
    </row>
    <row r="2" spans="3:8" ht="40.5" customHeight="1" x14ac:dyDescent="0.25">
      <c r="C2" s="40"/>
      <c r="D2" s="40"/>
      <c r="E2" s="143" t="s">
        <v>92</v>
      </c>
      <c r="F2" s="143"/>
      <c r="G2" s="143"/>
      <c r="H2" s="143"/>
    </row>
    <row r="3" spans="3:8" x14ac:dyDescent="0.25">
      <c r="C3" s="41"/>
      <c r="D3" s="41"/>
      <c r="E3" s="41"/>
      <c r="F3" s="41"/>
      <c r="G3" s="41"/>
      <c r="H3" s="41"/>
    </row>
    <row r="4" spans="3:8" ht="35.25" customHeight="1" x14ac:dyDescent="0.25">
      <c r="C4" s="42" t="s">
        <v>44</v>
      </c>
      <c r="D4" s="42" t="s">
        <v>0</v>
      </c>
      <c r="E4" s="42" t="s">
        <v>2</v>
      </c>
      <c r="F4" s="42" t="s">
        <v>45</v>
      </c>
      <c r="G4" s="43" t="s">
        <v>3</v>
      </c>
      <c r="H4" s="42" t="s">
        <v>4</v>
      </c>
    </row>
    <row r="5" spans="3:8" x14ac:dyDescent="0.25">
      <c r="C5" s="44">
        <v>1</v>
      </c>
      <c r="D5" s="44">
        <v>2</v>
      </c>
      <c r="E5" s="44">
        <v>3</v>
      </c>
      <c r="F5" s="44">
        <v>4</v>
      </c>
      <c r="G5" s="44">
        <v>5</v>
      </c>
      <c r="H5" s="44">
        <v>6</v>
      </c>
    </row>
    <row r="6" spans="3:8" ht="40.5" customHeight="1" x14ac:dyDescent="0.25">
      <c r="C6" s="119">
        <f>IF(LEN('12-2-pielikums-risku-reģistrs'!C6)&lt;&gt;0,'12-2-pielikums-risku-reģistrs'!C6,"")</f>
        <v>1</v>
      </c>
      <c r="D6" s="88" t="str">
        <f>IF(LEN('12-2-pielikums-risku-reģistrs'!E6)&lt;&gt;0,'12-2-pielikums-risku-reģistrs'!E6,"")</f>
        <v/>
      </c>
      <c r="E6" s="78" t="str">
        <f>IF(LEN('12-2-pielikums-risku-reģistrs'!T6)&lt;&gt;0,'12-2-pielikums-risku-reģistrs'!T6,"")</f>
        <v/>
      </c>
      <c r="F6" s="88" t="str">
        <f>IF(LEN('12-2-pielikums-risku-reģistrs'!V6)&lt;&gt;0,'12-2-pielikums-risku-reģistrs'!V6,"")</f>
        <v/>
      </c>
      <c r="G6" s="119" t="str">
        <f>IF(LEN('12-2-pielikums-risku-reģistrs'!W6)&lt;&gt;0,'12-2-pielikums-risku-reģistrs'!W6,"")</f>
        <v/>
      </c>
      <c r="H6" s="131" t="str">
        <f>IF(LEN('12-2-pielikums-risku-reģistrs'!X6)&lt;&gt;0,'12-2-pielikums-risku-reģistrs'!X6,"")</f>
        <v/>
      </c>
    </row>
    <row r="7" spans="3:8" ht="40.5" customHeight="1" x14ac:dyDescent="0.25">
      <c r="C7" s="119">
        <f>IF(LEN('12-2-pielikums-risku-reģistrs'!C7)&lt;&gt;0,'12-2-pielikums-risku-reģistrs'!C7,"")</f>
        <v>2</v>
      </c>
      <c r="D7" s="88" t="str">
        <f>IF(LEN('12-2-pielikums-risku-reģistrs'!E7)&lt;&gt;0,'12-2-pielikums-risku-reģistrs'!E7,"")</f>
        <v/>
      </c>
      <c r="E7" s="78" t="str">
        <f>IF(LEN('12-2-pielikums-risku-reģistrs'!T7)&lt;&gt;0,'12-2-pielikums-risku-reģistrs'!T7,"")</f>
        <v/>
      </c>
      <c r="F7" s="88" t="str">
        <f>IF(LEN('12-2-pielikums-risku-reģistrs'!V7)&lt;&gt;0,'12-2-pielikums-risku-reģistrs'!V7,"")</f>
        <v/>
      </c>
      <c r="G7" s="119" t="str">
        <f>IF(LEN('12-2-pielikums-risku-reģistrs'!W7)&lt;&gt;0,'12-2-pielikums-risku-reģistrs'!W7,"")</f>
        <v/>
      </c>
      <c r="H7" s="131" t="str">
        <f>IF(LEN('12-2-pielikums-risku-reģistrs'!X7)&lt;&gt;0,'12-2-pielikums-risku-reģistrs'!X7,"")</f>
        <v/>
      </c>
    </row>
    <row r="8" spans="3:8" ht="40.5" customHeight="1" x14ac:dyDescent="0.25">
      <c r="C8" s="119">
        <f>IF(LEN('12-2-pielikums-risku-reģistrs'!C8)&lt;&gt;0,'12-2-pielikums-risku-reģistrs'!C8,"")</f>
        <v>3</v>
      </c>
      <c r="D8" s="88" t="str">
        <f>IF(LEN('12-2-pielikums-risku-reģistrs'!E8)&lt;&gt;0,'12-2-pielikums-risku-reģistrs'!E8,"")</f>
        <v/>
      </c>
      <c r="E8" s="78" t="str">
        <f>IF(LEN('12-2-pielikums-risku-reģistrs'!T8)&lt;&gt;0,'12-2-pielikums-risku-reģistrs'!T8,"")</f>
        <v/>
      </c>
      <c r="F8" s="88" t="str">
        <f>IF(LEN('12-2-pielikums-risku-reģistrs'!V8)&lt;&gt;0,'12-2-pielikums-risku-reģistrs'!V8,"")</f>
        <v/>
      </c>
      <c r="G8" s="119" t="str">
        <f>IF(LEN('12-2-pielikums-risku-reģistrs'!W8)&lt;&gt;0,'12-2-pielikums-risku-reģistrs'!W8,"")</f>
        <v/>
      </c>
      <c r="H8" s="131" t="str">
        <f>IF(LEN('12-2-pielikums-risku-reģistrs'!X8)&lt;&gt;0,'12-2-pielikums-risku-reģistrs'!X8,"")</f>
        <v/>
      </c>
    </row>
    <row r="9" spans="3:8" ht="40.5" customHeight="1" x14ac:dyDescent="0.25">
      <c r="C9" s="119">
        <f>IF(LEN('12-2-pielikums-risku-reģistrs'!C9)&lt;&gt;0,'12-2-pielikums-risku-reģistrs'!C9,"")</f>
        <v>4</v>
      </c>
      <c r="D9" s="88" t="str">
        <f>IF(LEN('12-2-pielikums-risku-reģistrs'!E9)&lt;&gt;0,'12-2-pielikums-risku-reģistrs'!E9,"")</f>
        <v/>
      </c>
      <c r="E9" s="78" t="str">
        <f>IF(LEN('12-2-pielikums-risku-reģistrs'!T9)&lt;&gt;0,'12-2-pielikums-risku-reģistrs'!T9,"")</f>
        <v/>
      </c>
      <c r="F9" s="88" t="str">
        <f>IF(LEN('12-2-pielikums-risku-reģistrs'!V9)&lt;&gt;0,'12-2-pielikums-risku-reģistrs'!V9,"")</f>
        <v/>
      </c>
      <c r="G9" s="119" t="str">
        <f>IF(LEN('12-2-pielikums-risku-reģistrs'!W9)&lt;&gt;0,'12-2-pielikums-risku-reģistrs'!W9,"")</f>
        <v/>
      </c>
      <c r="H9" s="131" t="str">
        <f>IF(LEN('12-2-pielikums-risku-reģistrs'!X9)&lt;&gt;0,'12-2-pielikums-risku-reģistrs'!X9,"")</f>
        <v/>
      </c>
    </row>
    <row r="10" spans="3:8" ht="40.5" customHeight="1" x14ac:dyDescent="0.25">
      <c r="C10" s="119">
        <f>IF(LEN('12-2-pielikums-risku-reģistrs'!C10)&lt;&gt;0,'12-2-pielikums-risku-reģistrs'!C10,"")</f>
        <v>5</v>
      </c>
      <c r="D10" s="88" t="str">
        <f>IF(LEN('12-2-pielikums-risku-reģistrs'!E10)&lt;&gt;0,'12-2-pielikums-risku-reģistrs'!E10,"")</f>
        <v/>
      </c>
      <c r="E10" s="78" t="str">
        <f>IF(LEN('12-2-pielikums-risku-reģistrs'!T10)&lt;&gt;0,'12-2-pielikums-risku-reģistrs'!T10,"")</f>
        <v/>
      </c>
      <c r="F10" s="88" t="str">
        <f>IF(LEN('12-2-pielikums-risku-reģistrs'!V10)&lt;&gt;0,'12-2-pielikums-risku-reģistrs'!V10,"")</f>
        <v/>
      </c>
      <c r="G10" s="119" t="str">
        <f>IF(LEN('12-2-pielikums-risku-reģistrs'!W10)&lt;&gt;0,'12-2-pielikums-risku-reģistrs'!W10,"")</f>
        <v/>
      </c>
      <c r="H10" s="131" t="str">
        <f>IF(LEN('12-2-pielikums-risku-reģistrs'!X10)&lt;&gt;0,'12-2-pielikums-risku-reģistrs'!X10,"")</f>
        <v/>
      </c>
    </row>
    <row r="11" spans="3:8" ht="40.5" customHeight="1" x14ac:dyDescent="0.25">
      <c r="C11" s="119">
        <f>IF(LEN('12-2-pielikums-risku-reģistrs'!C11)&lt;&gt;0,'12-2-pielikums-risku-reģistrs'!C11,"")</f>
        <v>6</v>
      </c>
      <c r="D11" s="88" t="str">
        <f>IF(LEN('12-2-pielikums-risku-reģistrs'!E11)&lt;&gt;0,'12-2-pielikums-risku-reģistrs'!E11,"")</f>
        <v/>
      </c>
      <c r="E11" s="78" t="str">
        <f>IF(LEN('12-2-pielikums-risku-reģistrs'!T11)&lt;&gt;0,'12-2-pielikums-risku-reģistrs'!T11,"")</f>
        <v/>
      </c>
      <c r="F11" s="88" t="str">
        <f>IF(LEN('12-2-pielikums-risku-reģistrs'!V11)&lt;&gt;0,'12-2-pielikums-risku-reģistrs'!V11,"")</f>
        <v/>
      </c>
      <c r="G11" s="119" t="str">
        <f>IF(LEN('12-2-pielikums-risku-reģistrs'!W11)&lt;&gt;0,'12-2-pielikums-risku-reģistrs'!W11,"")</f>
        <v/>
      </c>
      <c r="H11" s="131" t="str">
        <f>IF(LEN('12-2-pielikums-risku-reģistrs'!X11)&lt;&gt;0,'12-2-pielikums-risku-reģistrs'!X11,"")</f>
        <v/>
      </c>
    </row>
    <row r="12" spans="3:8" ht="40.5" customHeight="1" x14ac:dyDescent="0.25">
      <c r="C12" s="119">
        <f>IF(LEN('12-2-pielikums-risku-reģistrs'!C12)&lt;&gt;0,'12-2-pielikums-risku-reģistrs'!C12,"")</f>
        <v>7</v>
      </c>
      <c r="D12" s="88" t="str">
        <f>IF(LEN('12-2-pielikums-risku-reģistrs'!E12)&lt;&gt;0,'12-2-pielikums-risku-reģistrs'!E12,"")</f>
        <v/>
      </c>
      <c r="E12" s="78" t="str">
        <f>IF(LEN('12-2-pielikums-risku-reģistrs'!T12)&lt;&gt;0,'12-2-pielikums-risku-reģistrs'!T12,"")</f>
        <v/>
      </c>
      <c r="F12" s="88" t="str">
        <f>IF(LEN('12-2-pielikums-risku-reģistrs'!V12)&lt;&gt;0,'12-2-pielikums-risku-reģistrs'!V12,"")</f>
        <v/>
      </c>
      <c r="G12" s="119" t="str">
        <f>IF(LEN('12-2-pielikums-risku-reģistrs'!W12)&lt;&gt;0,'12-2-pielikums-risku-reģistrs'!W12,"")</f>
        <v/>
      </c>
      <c r="H12" s="131" t="str">
        <f>IF(LEN('12-2-pielikums-risku-reģistrs'!X12)&lt;&gt;0,'12-2-pielikums-risku-reģistrs'!X12,"")</f>
        <v/>
      </c>
    </row>
    <row r="13" spans="3:8" ht="40.5" customHeight="1" x14ac:dyDescent="0.25">
      <c r="C13" s="119">
        <f>IF(LEN('12-2-pielikums-risku-reģistrs'!C13)&lt;&gt;0,'12-2-pielikums-risku-reģistrs'!C13,"")</f>
        <v>8</v>
      </c>
      <c r="D13" s="88" t="str">
        <f>IF(LEN('12-2-pielikums-risku-reģistrs'!E13)&lt;&gt;0,'12-2-pielikums-risku-reģistrs'!E13,"")</f>
        <v/>
      </c>
      <c r="E13" s="78" t="str">
        <f>IF(LEN('12-2-pielikums-risku-reģistrs'!T13)&lt;&gt;0,'12-2-pielikums-risku-reģistrs'!T13,"")</f>
        <v/>
      </c>
      <c r="F13" s="88" t="str">
        <f>IF(LEN('12-2-pielikums-risku-reģistrs'!V13)&lt;&gt;0,'12-2-pielikums-risku-reģistrs'!V13,"")</f>
        <v/>
      </c>
      <c r="G13" s="119" t="str">
        <f>IF(LEN('12-2-pielikums-risku-reģistrs'!W13)&lt;&gt;0,'12-2-pielikums-risku-reģistrs'!W13,"")</f>
        <v/>
      </c>
      <c r="H13" s="131" t="str">
        <f>IF(LEN('12-2-pielikums-risku-reģistrs'!X13)&lt;&gt;0,'12-2-pielikums-risku-reģistrs'!X13,"")</f>
        <v/>
      </c>
    </row>
    <row r="14" spans="3:8" ht="40.5" customHeight="1" x14ac:dyDescent="0.25">
      <c r="C14" s="119">
        <f>IF(LEN('12-2-pielikums-risku-reģistrs'!C14)&lt;&gt;0,'12-2-pielikums-risku-reģistrs'!C14,"")</f>
        <v>9</v>
      </c>
      <c r="D14" s="88" t="str">
        <f>IF(LEN('12-2-pielikums-risku-reģistrs'!E14)&lt;&gt;0,'12-2-pielikums-risku-reģistrs'!E14,"")</f>
        <v/>
      </c>
      <c r="E14" s="78" t="str">
        <f>IF(LEN('12-2-pielikums-risku-reģistrs'!T14)&lt;&gt;0,'12-2-pielikums-risku-reģistrs'!T14,"")</f>
        <v/>
      </c>
      <c r="F14" s="88" t="str">
        <f>IF(LEN('12-2-pielikums-risku-reģistrs'!V14)&lt;&gt;0,'12-2-pielikums-risku-reģistrs'!V14,"")</f>
        <v/>
      </c>
      <c r="G14" s="119" t="str">
        <f>IF(LEN('12-2-pielikums-risku-reģistrs'!W14)&lt;&gt;0,'12-2-pielikums-risku-reģistrs'!W14,"")</f>
        <v/>
      </c>
      <c r="H14" s="131" t="str">
        <f>IF(LEN('12-2-pielikums-risku-reģistrs'!X14)&lt;&gt;0,'12-2-pielikums-risku-reģistrs'!X14,"")</f>
        <v/>
      </c>
    </row>
    <row r="15" spans="3:8" ht="40.5" customHeight="1" x14ac:dyDescent="0.25">
      <c r="C15" s="119">
        <f>IF(LEN('12-2-pielikums-risku-reģistrs'!C15)&lt;&gt;0,'12-2-pielikums-risku-reģistrs'!C15,"")</f>
        <v>10</v>
      </c>
      <c r="D15" s="88" t="str">
        <f>IF(LEN('12-2-pielikums-risku-reģistrs'!E15)&lt;&gt;0,'12-2-pielikums-risku-reģistrs'!E15,"")</f>
        <v/>
      </c>
      <c r="E15" s="78" t="str">
        <f>IF(LEN('12-2-pielikums-risku-reģistrs'!T15)&lt;&gt;0,'12-2-pielikums-risku-reģistrs'!T15,"")</f>
        <v/>
      </c>
      <c r="F15" s="88" t="str">
        <f>IF(LEN('12-2-pielikums-risku-reģistrs'!V15)&lt;&gt;0,'12-2-pielikums-risku-reģistrs'!V15,"")</f>
        <v/>
      </c>
      <c r="G15" s="119" t="str">
        <f>IF(LEN('12-2-pielikums-risku-reģistrs'!W15)&lt;&gt;0,'12-2-pielikums-risku-reģistrs'!W15,"")</f>
        <v/>
      </c>
      <c r="H15" s="131" t="str">
        <f>IF(LEN('12-2-pielikums-risku-reģistrs'!X15)&lt;&gt;0,'12-2-pielikums-risku-reģistrs'!X15,"")</f>
        <v/>
      </c>
    </row>
  </sheetData>
  <sheetProtection formatCells="0" formatColumns="0" formatRows="0" insertRows="0" autoFilter="0"/>
  <autoFilter ref="C5:H5" xr:uid="{D06FF4E1-CCA5-458D-A26A-3A34BA886A6E}"/>
  <mergeCells count="1">
    <mergeCell ref="E2:H2"/>
  </mergeCells>
  <conditionalFormatting sqref="E6:E15">
    <cfRule type="containsText" dxfId="22" priority="1" operator="containsText" text="Ļoti augsts">
      <formula>NOT(ISERROR(SEARCH("Ļoti augsts",E6)))</formula>
    </cfRule>
    <cfRule type="containsText" dxfId="21" priority="2" operator="containsText" text="augsts">
      <formula>NOT(ISERROR(SEARCH("augsts",E6)))</formula>
    </cfRule>
    <cfRule type="containsText" dxfId="20" priority="3" operator="containsText" text="vidējs">
      <formula>NOT(ISERROR(SEARCH("vidējs",E6)))</formula>
    </cfRule>
    <cfRule type="containsText" dxfId="19" priority="4" operator="containsText" text="zems">
      <formula>NOT(ISERROR(SEARCH("zems",E6)))</formula>
    </cfRule>
  </conditionalFormatting>
  <pageMargins left="0.7" right="0.7" top="0.75" bottom="0.75" header="0.3" footer="0.3"/>
  <pageSetup paperSize="9" orientation="portrait" horizontalDpi="4294967292"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2E4F-D7CC-4005-BCE9-C3CA7C56C040}">
  <sheetPr codeName="Sheet6"/>
  <dimension ref="B1:L31"/>
  <sheetViews>
    <sheetView showGridLines="0" zoomScale="80" zoomScaleNormal="80" workbookViewId="0">
      <selection activeCell="C19" sqref="C19"/>
    </sheetView>
  </sheetViews>
  <sheetFormatPr defaultRowHeight="15" x14ac:dyDescent="0.25"/>
  <cols>
    <col min="1" max="1" width="5" customWidth="1"/>
    <col min="2" max="2" width="23.28515625" customWidth="1"/>
    <col min="3" max="3" width="54.7109375" customWidth="1"/>
    <col min="4" max="4" width="16.7109375" customWidth="1"/>
    <col min="5" max="5" width="13.7109375" customWidth="1"/>
    <col min="6" max="6" width="20.42578125" customWidth="1"/>
    <col min="7" max="7" width="11.85546875" customWidth="1"/>
  </cols>
  <sheetData>
    <row r="1" spans="2:12" x14ac:dyDescent="0.25">
      <c r="B1" s="24"/>
      <c r="C1" s="24"/>
      <c r="D1" s="24"/>
      <c r="E1" s="24"/>
      <c r="F1" s="24"/>
    </row>
    <row r="2" spans="2:12" ht="30.75" customHeight="1" x14ac:dyDescent="0.25">
      <c r="B2" s="144" t="s">
        <v>125</v>
      </c>
      <c r="C2" s="144"/>
      <c r="D2" s="144"/>
      <c r="E2" s="144"/>
      <c r="F2" s="144"/>
    </row>
    <row r="3" spans="2:12" x14ac:dyDescent="0.25">
      <c r="B3" s="45"/>
      <c r="C3" s="45"/>
      <c r="D3" s="45"/>
      <c r="E3" s="45"/>
      <c r="F3" s="38"/>
    </row>
    <row r="4" spans="2:12" ht="48" customHeight="1" x14ac:dyDescent="0.25">
      <c r="B4" s="46" t="s">
        <v>46</v>
      </c>
      <c r="C4" s="47" t="s">
        <v>47</v>
      </c>
      <c r="D4" s="47" t="s">
        <v>1</v>
      </c>
      <c r="E4" s="47" t="s">
        <v>33</v>
      </c>
      <c r="F4" s="48" t="s">
        <v>2</v>
      </c>
    </row>
    <row r="5" spans="2:12" ht="27" customHeight="1" x14ac:dyDescent="0.25">
      <c r="B5" s="49" t="s">
        <v>85</v>
      </c>
      <c r="C5" s="50" t="s">
        <v>86</v>
      </c>
      <c r="D5" s="51">
        <v>3</v>
      </c>
      <c r="E5" s="51">
        <v>2</v>
      </c>
      <c r="F5" s="137">
        <f>IF(AND(Tabula1[[#This Row],[Varbūtība]]&lt;&gt;0,Tabula1[[#This Row],[Ietekme]]&lt;&gt;0),Tabula1[[#This Row],[Varbūtība]]*Tabula1[[#This Row],[Ietekme]],"")</f>
        <v>6</v>
      </c>
    </row>
    <row r="6" spans="2:12" ht="27" customHeight="1" x14ac:dyDescent="0.25">
      <c r="B6" s="49" t="s">
        <v>52</v>
      </c>
      <c r="C6" s="50" t="s">
        <v>53</v>
      </c>
      <c r="D6" s="51">
        <v>3</v>
      </c>
      <c r="E6" s="51">
        <v>3</v>
      </c>
      <c r="F6" s="137">
        <f>IF(AND(Tabula1[[#This Row],[Varbūtība]]&lt;&gt;0,Tabula1[[#This Row],[Ietekme]]&lt;&gt;0),Tabula1[[#This Row],[Varbūtība]]*Tabula1[[#This Row],[Ietekme]],"")</f>
        <v>9</v>
      </c>
    </row>
    <row r="7" spans="2:12" ht="27" customHeight="1" x14ac:dyDescent="0.4">
      <c r="B7" s="49" t="s">
        <v>54</v>
      </c>
      <c r="C7" s="50" t="s">
        <v>55</v>
      </c>
      <c r="D7" s="51">
        <v>1</v>
      </c>
      <c r="E7" s="51">
        <v>3</v>
      </c>
      <c r="F7" s="137">
        <f>IF(AND(Tabula1[[#This Row],[Varbūtība]]&lt;&gt;0,Tabula1[[#This Row],[Ietekme]]&lt;&gt;0),Tabula1[[#This Row],[Varbūtība]]*Tabula1[[#This Row],[Ietekme]],"")</f>
        <v>3</v>
      </c>
      <c r="L7" s="5"/>
    </row>
    <row r="8" spans="2:12" ht="27" customHeight="1" x14ac:dyDescent="0.25">
      <c r="B8" s="49" t="s">
        <v>56</v>
      </c>
      <c r="C8" s="50" t="s">
        <v>57</v>
      </c>
      <c r="D8" s="51">
        <v>2</v>
      </c>
      <c r="E8" s="51">
        <v>2</v>
      </c>
      <c r="F8" s="137">
        <f>IF(AND(Tabula1[[#This Row],[Varbūtība]]&lt;&gt;0,Tabula1[[#This Row],[Ietekme]]&lt;&gt;0),Tabula1[[#This Row],[Varbūtība]]*Tabula1[[#This Row],[Ietekme]],"")</f>
        <v>4</v>
      </c>
    </row>
    <row r="9" spans="2:12" ht="27" customHeight="1" x14ac:dyDescent="0.25">
      <c r="B9" s="49" t="s">
        <v>48</v>
      </c>
      <c r="C9" s="50" t="s">
        <v>49</v>
      </c>
      <c r="D9" s="51">
        <v>5</v>
      </c>
      <c r="E9" s="51">
        <v>5</v>
      </c>
      <c r="F9" s="137">
        <f>IF(AND(Tabula1[[#This Row],[Varbūtība]]&lt;&gt;0,Tabula1[[#This Row],[Ietekme]]&lt;&gt;0),Tabula1[[#This Row],[Varbūtība]]*Tabula1[[#This Row],[Ietekme]],"")</f>
        <v>25</v>
      </c>
    </row>
    <row r="10" spans="2:12" ht="27" customHeight="1" x14ac:dyDescent="0.25">
      <c r="B10" s="52" t="s">
        <v>50</v>
      </c>
      <c r="C10" s="53" t="s">
        <v>51</v>
      </c>
      <c r="D10" s="54">
        <v>4</v>
      </c>
      <c r="E10" s="54">
        <v>4</v>
      </c>
      <c r="F10" s="138">
        <f>IF(AND(Tabula1[[#This Row],[Varbūtība]]&lt;&gt;0,Tabula1[[#This Row],[Ietekme]]&lt;&gt;0),Tabula1[[#This Row],[Varbūtība]]*Tabula1[[#This Row],[Ietekme]],"")</f>
        <v>16</v>
      </c>
    </row>
    <row r="11" spans="2:12" ht="27" customHeight="1" x14ac:dyDescent="0.25">
      <c r="B11" s="52"/>
      <c r="C11" s="53"/>
      <c r="D11" s="54"/>
      <c r="E11" s="54"/>
      <c r="F11" s="138" t="str">
        <f>IF(AND(Tabula1[[#This Row],[Varbūtība]]&lt;&gt;0,Tabula1[[#This Row],[Ietekme]]&lt;&gt;0),Tabula1[[#This Row],[Varbūtība]]*Tabula1[[#This Row],[Ietekme]],"")</f>
        <v/>
      </c>
    </row>
    <row r="12" spans="2:12" x14ac:dyDescent="0.25">
      <c r="B12" s="25"/>
      <c r="C12" s="25"/>
      <c r="D12" s="25"/>
      <c r="E12" s="25"/>
      <c r="F12" s="23"/>
    </row>
    <row r="13" spans="2:12" x14ac:dyDescent="0.25">
      <c r="B13" s="25"/>
      <c r="C13" s="25"/>
      <c r="D13" s="25"/>
      <c r="E13" s="25"/>
      <c r="F13" s="23"/>
    </row>
    <row r="14" spans="2:12" x14ac:dyDescent="0.25">
      <c r="B14" s="25"/>
      <c r="C14" s="25"/>
      <c r="D14" s="25"/>
      <c r="E14" s="25"/>
      <c r="F14" s="24"/>
    </row>
    <row r="15" spans="2:12" x14ac:dyDescent="0.25">
      <c r="B15" s="25"/>
      <c r="C15" s="25"/>
      <c r="D15" s="25"/>
      <c r="E15" s="25"/>
      <c r="F15" s="24"/>
    </row>
    <row r="16" spans="2:12" x14ac:dyDescent="0.25">
      <c r="B16" s="25"/>
      <c r="C16" s="25"/>
      <c r="D16" s="25"/>
      <c r="E16" s="25"/>
      <c r="F16" s="24"/>
    </row>
    <row r="17" spans="2:6" x14ac:dyDescent="0.25">
      <c r="B17" s="25"/>
      <c r="C17" s="25"/>
      <c r="D17" s="25"/>
      <c r="E17" s="25"/>
      <c r="F17" s="24"/>
    </row>
    <row r="18" spans="2:6" x14ac:dyDescent="0.25">
      <c r="B18" s="25"/>
      <c r="C18" s="25"/>
      <c r="D18" s="25"/>
      <c r="E18" s="25"/>
      <c r="F18" s="24"/>
    </row>
    <row r="19" spans="2:6" x14ac:dyDescent="0.25">
      <c r="B19" s="10"/>
      <c r="C19" s="10"/>
      <c r="D19" s="10"/>
      <c r="E19" s="10"/>
    </row>
    <row r="20" spans="2:6" x14ac:dyDescent="0.25">
      <c r="B20" s="10"/>
      <c r="C20" s="10"/>
      <c r="D20" s="10"/>
      <c r="E20" s="10"/>
    </row>
    <row r="21" spans="2:6" x14ac:dyDescent="0.25">
      <c r="B21" s="10"/>
      <c r="C21" s="10"/>
      <c r="D21" s="10"/>
      <c r="E21" s="10"/>
    </row>
    <row r="22" spans="2:6" x14ac:dyDescent="0.25">
      <c r="B22" s="10"/>
      <c r="C22" s="10"/>
      <c r="D22" s="10"/>
      <c r="E22" s="10"/>
    </row>
    <row r="23" spans="2:6" x14ac:dyDescent="0.25">
      <c r="B23" s="10"/>
      <c r="C23" s="10"/>
      <c r="D23" s="10"/>
      <c r="E23" s="10"/>
    </row>
    <row r="24" spans="2:6" x14ac:dyDescent="0.25">
      <c r="B24" s="10"/>
      <c r="C24" s="10"/>
      <c r="D24" s="10"/>
      <c r="E24" s="10"/>
    </row>
    <row r="25" spans="2:6" x14ac:dyDescent="0.25">
      <c r="B25" s="10"/>
      <c r="C25" s="10"/>
      <c r="D25" s="10"/>
      <c r="E25" s="10"/>
    </row>
    <row r="26" spans="2:6" x14ac:dyDescent="0.25">
      <c r="B26" s="10"/>
      <c r="C26" s="10"/>
      <c r="D26" s="10"/>
      <c r="E26" s="10"/>
    </row>
    <row r="27" spans="2:6" x14ac:dyDescent="0.25">
      <c r="B27" s="10"/>
      <c r="C27" s="10"/>
      <c r="D27" s="10"/>
      <c r="E27" s="10"/>
    </row>
    <row r="28" spans="2:6" x14ac:dyDescent="0.25">
      <c r="B28" s="10"/>
      <c r="C28" s="10"/>
      <c r="D28" s="10"/>
      <c r="E28" s="10"/>
    </row>
    <row r="29" spans="2:6" x14ac:dyDescent="0.25">
      <c r="B29" s="10"/>
      <c r="C29" s="10"/>
      <c r="D29" s="10"/>
      <c r="E29" s="10"/>
    </row>
    <row r="30" spans="2:6" x14ac:dyDescent="0.25">
      <c r="B30" s="10"/>
      <c r="C30" s="10"/>
      <c r="D30" s="10"/>
      <c r="E30" s="10"/>
    </row>
    <row r="31" spans="2:6" x14ac:dyDescent="0.25">
      <c r="B31" s="10"/>
      <c r="C31" s="10"/>
      <c r="D31" s="10"/>
      <c r="E31" s="10"/>
    </row>
  </sheetData>
  <mergeCells count="1">
    <mergeCell ref="B2:F2"/>
  </mergeCells>
  <phoneticPr fontId="14" type="noConversion"/>
  <conditionalFormatting sqref="F5:F11">
    <cfRule type="cellIs" dxfId="18" priority="1" operator="between">
      <formula>0</formula>
      <formula>3</formula>
    </cfRule>
    <cfRule type="cellIs" dxfId="17" priority="2" operator="between">
      <formula>4</formula>
      <formula>6</formula>
    </cfRule>
    <cfRule type="cellIs" dxfId="16" priority="3" operator="between">
      <formula>7</formula>
      <formula>12</formula>
    </cfRule>
    <cfRule type="cellIs" dxfId="15" priority="4" operator="between">
      <formula>13</formula>
      <formula>30</formula>
    </cfRule>
  </conditionalFormatting>
  <dataValidations count="1">
    <dataValidation type="list" allowBlank="1" showInputMessage="1" showErrorMessage="1" errorTitle="Uzmanīgi!" error="Skaitlis no 1 līdz 5_x000a_" sqref="D5:E11" xr:uid="{FE39022B-6EDF-4EF2-9DE8-A9FF8FFA9C54}">
      <formula1>"1,2,3,4,5"</formula1>
    </dataValidation>
  </dataValidations>
  <pageMargins left="0.7" right="0.7" top="0.75" bottom="0.75" header="0.3" footer="0.3"/>
  <pageSetup paperSize="9" orientation="portrait" horizontalDpi="4294967292" verticalDpi="1200"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55C12-EAD4-43C3-A92B-C7CEBB70B49F}">
  <sheetPr codeName="Sheet5"/>
  <dimension ref="B2:L2"/>
  <sheetViews>
    <sheetView showGridLines="0" zoomScale="85" zoomScaleNormal="85" workbookViewId="0">
      <selection activeCell="M7" sqref="M7"/>
    </sheetView>
  </sheetViews>
  <sheetFormatPr defaultRowHeight="15" x14ac:dyDescent="0.25"/>
  <cols>
    <col min="1" max="1" width="12.42578125" customWidth="1"/>
  </cols>
  <sheetData>
    <row r="2" spans="2:12" ht="27.75" customHeight="1" x14ac:dyDescent="0.25">
      <c r="B2" s="151" t="s">
        <v>129</v>
      </c>
      <c r="C2" s="151"/>
      <c r="D2" s="151"/>
      <c r="E2" s="151"/>
      <c r="F2" s="151"/>
      <c r="G2" s="151"/>
      <c r="H2" s="151"/>
      <c r="I2" s="151"/>
      <c r="J2" s="151"/>
      <c r="K2" s="151"/>
      <c r="L2" s="151"/>
    </row>
  </sheetData>
  <sheetProtection sheet="1" objects="1" scenarios="1" selectLockedCells="1" selectUnlockedCells="1"/>
  <mergeCells count="1">
    <mergeCell ref="B2:L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6EB47-82CE-4852-A9DB-E9366A4A4E3E}">
  <sheetPr codeName="Sheet7"/>
  <dimension ref="A2:T28"/>
  <sheetViews>
    <sheetView showGridLines="0" zoomScale="70" zoomScaleNormal="70" workbookViewId="0">
      <pane xSplit="2" ySplit="2" topLeftCell="C3" activePane="bottomRight" state="frozen"/>
      <selection pane="topRight" activeCell="C1" sqref="C1"/>
      <selection pane="bottomLeft" activeCell="A3" sqref="A3"/>
      <selection pane="bottomRight" activeCell="C2" sqref="C2:F2"/>
    </sheetView>
  </sheetViews>
  <sheetFormatPr defaultRowHeight="15" x14ac:dyDescent="0.25"/>
  <cols>
    <col min="1" max="1" width="4.42578125" style="14" customWidth="1"/>
    <col min="2" max="2" width="4.5703125" style="14" customWidth="1"/>
    <col min="3" max="3" width="7.42578125" style="14" customWidth="1"/>
    <col min="4" max="4" width="22" style="14" customWidth="1"/>
    <col min="5" max="5" width="16.7109375" style="14" customWidth="1"/>
    <col min="6" max="6" width="73.28515625" style="10" customWidth="1"/>
  </cols>
  <sheetData>
    <row r="2" spans="3:20" ht="37.5" customHeight="1" x14ac:dyDescent="0.25">
      <c r="C2" s="146" t="s">
        <v>127</v>
      </c>
      <c r="D2" s="146"/>
      <c r="E2" s="146"/>
      <c r="F2" s="146"/>
    </row>
    <row r="3" spans="3:20" ht="15.75" x14ac:dyDescent="0.25">
      <c r="C3"/>
      <c r="D3"/>
      <c r="E3"/>
      <c r="F3" s="103"/>
      <c r="T3" s="16"/>
    </row>
    <row r="4" spans="3:20" ht="21" customHeight="1" x14ac:dyDescent="0.25">
      <c r="C4" s="94" t="s">
        <v>59</v>
      </c>
      <c r="D4" s="95"/>
      <c r="E4" s="95"/>
      <c r="F4" s="104"/>
      <c r="T4" s="16"/>
    </row>
    <row r="5" spans="3:20" ht="20.25" customHeight="1" x14ac:dyDescent="0.25">
      <c r="C5" s="94" t="s">
        <v>60</v>
      </c>
      <c r="D5" s="95"/>
      <c r="E5" s="95"/>
      <c r="F5" s="105"/>
      <c r="T5" s="16"/>
    </row>
    <row r="6" spans="3:20" ht="20.25" customHeight="1" x14ac:dyDescent="0.25">
      <c r="C6" s="94" t="s">
        <v>93</v>
      </c>
      <c r="D6" s="95"/>
      <c r="E6" s="95"/>
      <c r="F6" s="104"/>
      <c r="T6" s="16"/>
    </row>
    <row r="7" spans="3:20" ht="15.75" x14ac:dyDescent="0.25">
      <c r="C7" s="94" t="s">
        <v>61</v>
      </c>
      <c r="D7" s="95"/>
      <c r="E7" s="95"/>
      <c r="F7" s="104"/>
      <c r="T7" s="16"/>
    </row>
    <row r="8" spans="3:20" ht="20.25" customHeight="1" x14ac:dyDescent="0.25">
      <c r="C8" s="94" t="s">
        <v>62</v>
      </c>
      <c r="D8" s="95"/>
      <c r="E8" s="95"/>
      <c r="F8" s="104"/>
    </row>
    <row r="9" spans="3:20" ht="20.25" customHeight="1" x14ac:dyDescent="0.25">
      <c r="C9" s="94" t="s">
        <v>63</v>
      </c>
      <c r="D9" s="95"/>
      <c r="E9" s="95"/>
      <c r="F9" s="105"/>
    </row>
    <row r="10" spans="3:20" ht="46.5" customHeight="1" x14ac:dyDescent="0.25">
      <c r="C10" s="94" t="s">
        <v>64</v>
      </c>
      <c r="D10" s="95"/>
      <c r="E10" s="95"/>
      <c r="F10" s="104"/>
    </row>
    <row r="11" spans="3:20" ht="15.75" x14ac:dyDescent="0.25">
      <c r="C11" s="94" t="s">
        <v>65</v>
      </c>
      <c r="D11" s="95"/>
      <c r="E11" s="95"/>
      <c r="F11" s="106"/>
    </row>
    <row r="12" spans="3:20" ht="15.75" x14ac:dyDescent="0.25">
      <c r="C12" s="94" t="s">
        <v>66</v>
      </c>
      <c r="D12" s="95"/>
      <c r="E12" s="95"/>
      <c r="F12" s="106"/>
    </row>
    <row r="13" spans="3:20" ht="41.25" customHeight="1" x14ac:dyDescent="0.25">
      <c r="C13" s="94" t="s">
        <v>67</v>
      </c>
      <c r="D13" s="95"/>
      <c r="E13" s="95"/>
      <c r="F13" s="132" t="str">
        <f>IF(SUM(F11:F12)&lt;&gt;0,F11*F12,"")</f>
        <v/>
      </c>
    </row>
    <row r="14" spans="3:20" ht="54.75" customHeight="1" x14ac:dyDescent="0.25">
      <c r="C14" s="145" t="s">
        <v>94</v>
      </c>
      <c r="D14" s="145"/>
      <c r="E14" s="145"/>
      <c r="F14" s="107"/>
    </row>
    <row r="15" spans="3:20" ht="31.5" customHeight="1" x14ac:dyDescent="0.25">
      <c r="C15" s="96" t="s">
        <v>68</v>
      </c>
      <c r="D15" s="97"/>
      <c r="E15" s="97"/>
      <c r="F15" s="108"/>
    </row>
    <row r="16" spans="3:20" ht="28.5" customHeight="1" x14ac:dyDescent="0.25">
      <c r="C16" s="98" t="s">
        <v>69</v>
      </c>
      <c r="D16" s="99"/>
      <c r="E16" s="99"/>
      <c r="F16" s="109"/>
    </row>
    <row r="17" spans="2:6" ht="20.25" customHeight="1" x14ac:dyDescent="0.25">
      <c r="C17" s="100" t="s">
        <v>70</v>
      </c>
      <c r="D17" s="101" t="s">
        <v>71</v>
      </c>
      <c r="E17" s="102" t="s">
        <v>72</v>
      </c>
      <c r="F17" s="110" t="s">
        <v>73</v>
      </c>
    </row>
    <row r="18" spans="2:6" ht="15.75" x14ac:dyDescent="0.25">
      <c r="B18" s="10"/>
      <c r="C18" s="133">
        <v>1</v>
      </c>
      <c r="D18" s="111"/>
      <c r="E18" s="120"/>
      <c r="F18" s="135"/>
    </row>
    <row r="19" spans="2:6" ht="15.75" x14ac:dyDescent="0.25">
      <c r="B19" s="10"/>
      <c r="C19" s="134">
        <v>2</v>
      </c>
      <c r="D19" s="111"/>
      <c r="E19" s="120"/>
      <c r="F19" s="135"/>
    </row>
    <row r="20" spans="2:6" ht="15.75" x14ac:dyDescent="0.25">
      <c r="B20" s="10"/>
      <c r="C20" s="134">
        <v>3</v>
      </c>
      <c r="D20" s="111"/>
      <c r="E20" s="120"/>
      <c r="F20" s="135"/>
    </row>
    <row r="21" spans="2:6" x14ac:dyDescent="0.25">
      <c r="C21" s="93"/>
      <c r="D21" s="93"/>
      <c r="E21" s="93"/>
      <c r="F21" s="103"/>
    </row>
    <row r="22" spans="2:6" x14ac:dyDescent="0.25">
      <c r="C22" s="93"/>
      <c r="D22" s="93"/>
      <c r="E22" s="93"/>
      <c r="F22" s="103"/>
    </row>
    <row r="23" spans="2:6" x14ac:dyDescent="0.25">
      <c r="C23" s="93"/>
      <c r="D23" s="93"/>
      <c r="E23" s="93"/>
      <c r="F23" s="103"/>
    </row>
    <row r="24" spans="2:6" x14ac:dyDescent="0.25">
      <c r="C24" s="93"/>
      <c r="D24" s="93"/>
      <c r="E24" s="93"/>
      <c r="F24" s="103"/>
    </row>
    <row r="25" spans="2:6" x14ac:dyDescent="0.25">
      <c r="C25" s="93"/>
      <c r="D25" s="93"/>
      <c r="E25" s="93"/>
      <c r="F25" s="103"/>
    </row>
    <row r="26" spans="2:6" x14ac:dyDescent="0.25">
      <c r="C26" s="93"/>
      <c r="D26" s="93"/>
      <c r="E26" s="93"/>
      <c r="F26" s="103"/>
    </row>
    <row r="27" spans="2:6" x14ac:dyDescent="0.25">
      <c r="C27" s="93"/>
      <c r="D27" s="93"/>
      <c r="E27" s="93"/>
      <c r="F27" s="103"/>
    </row>
    <row r="28" spans="2:6" x14ac:dyDescent="0.25">
      <c r="C28" s="93"/>
      <c r="D28" s="93"/>
      <c r="E28" s="93"/>
      <c r="F28" s="103"/>
    </row>
  </sheetData>
  <protectedRanges>
    <protectedRange sqref="C18:F20" name="Diapazons2"/>
    <protectedRange sqref="F4:F14" name="Diapazons1"/>
  </protectedRanges>
  <mergeCells count="2">
    <mergeCell ref="C14:E14"/>
    <mergeCell ref="C2:F2"/>
  </mergeCells>
  <conditionalFormatting sqref="F13">
    <cfRule type="containsBlanks" dxfId="14" priority="3">
      <formula>LEN(TRIM(F13))=0</formula>
    </cfRule>
    <cfRule type="cellIs" dxfId="13" priority="4" operator="greaterThan">
      <formula>12</formula>
    </cfRule>
    <cfRule type="cellIs" dxfId="12" priority="5" operator="between">
      <formula>7</formula>
      <formula>12</formula>
    </cfRule>
    <cfRule type="cellIs" dxfId="11" priority="6" operator="between">
      <formula>4</formula>
      <formula>6</formula>
    </cfRule>
    <cfRule type="cellIs" dxfId="10" priority="7" operator="between">
      <formula>0</formula>
      <formula>3</formula>
    </cfRule>
  </conditionalFormatting>
  <dataValidations count="2">
    <dataValidation type="date" allowBlank="1" showInputMessage="1" showErrorMessage="1" errorTitle="Uzmanīgi!" error="Ievadiet lūdzu datumu" sqref="F5 F9" xr:uid="{632C07C8-4E70-4F2E-9B0D-8570D28984BC}">
      <formula1>36526</formula1>
      <formula2>73415</formula2>
    </dataValidation>
    <dataValidation type="list" allowBlank="1" showInputMessage="1" showErrorMessage="1" sqref="F11:F12" xr:uid="{9CE4C2F8-46B3-4EBB-8B7E-7FB7B168025F}">
      <formula1>"1,2,3,4,5"</formula1>
    </dataValidation>
  </dataValidations>
  <pageMargins left="0.25" right="0.25" top="0.75" bottom="0.75" header="0.3" footer="0.3"/>
  <pageSetup paperSize="9" scale="70" orientation="portrait" horizontalDpi="4294967292"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Uzmanīgi!" error="Lūdzu izvēlieties no saraksta" xr:uid="{D584A554-AF2D-42F9-83EF-1307025FF841}">
          <x14:formula1>
            <xm:f>K!$D$4:$D$10</xm:f>
          </x14:formula1>
          <xm:sqref>F6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DE207-61F3-4A30-BDF6-DFA2626031E5}">
  <sheetPr codeName="Sheet8"/>
  <dimension ref="C1:S20"/>
  <sheetViews>
    <sheetView showGridLines="0" zoomScale="55" zoomScaleNormal="55" workbookViewId="0">
      <selection activeCell="D26" sqref="D26"/>
    </sheetView>
  </sheetViews>
  <sheetFormatPr defaultColWidth="9.140625" defaultRowHeight="15" x14ac:dyDescent="0.25"/>
  <cols>
    <col min="1" max="2" width="2.5703125" style="14" customWidth="1"/>
    <col min="3" max="3" width="44.140625" style="14" customWidth="1"/>
    <col min="4" max="4" width="16.85546875" style="14" customWidth="1"/>
    <col min="5" max="5" width="24.42578125" style="14" customWidth="1"/>
    <col min="6" max="6" width="53.7109375" style="14" customWidth="1"/>
    <col min="7" max="7" width="15.42578125" style="14" customWidth="1"/>
    <col min="8" max="8" width="15.140625" style="14" customWidth="1"/>
    <col min="9" max="16384" width="9.140625" style="14"/>
  </cols>
  <sheetData>
    <row r="1" spans="3:19" x14ac:dyDescent="0.25">
      <c r="C1" s="21"/>
      <c r="D1" s="21"/>
      <c r="E1" s="21"/>
      <c r="F1" s="21"/>
      <c r="G1" s="21"/>
      <c r="H1" s="21"/>
    </row>
    <row r="2" spans="3:19" ht="27" customHeight="1" x14ac:dyDescent="0.25">
      <c r="C2" s="150" t="s">
        <v>128</v>
      </c>
      <c r="D2" s="150"/>
      <c r="E2" s="150"/>
      <c r="F2" s="150"/>
      <c r="G2" s="150"/>
      <c r="H2" s="150"/>
      <c r="S2" s="17"/>
    </row>
    <row r="3" spans="3:19" ht="15.75" x14ac:dyDescent="0.25">
      <c r="C3" s="26"/>
      <c r="D3" s="26"/>
      <c r="E3" s="26"/>
      <c r="F3" s="26"/>
      <c r="G3" s="26"/>
      <c r="H3" s="26"/>
      <c r="S3" s="17"/>
    </row>
    <row r="4" spans="3:19" ht="15.75" x14ac:dyDescent="0.25">
      <c r="C4" s="27" t="s">
        <v>58</v>
      </c>
      <c r="D4" s="28"/>
      <c r="E4" s="26"/>
      <c r="F4" s="26"/>
      <c r="G4" s="26"/>
      <c r="H4" s="26"/>
      <c r="S4" s="17"/>
    </row>
    <row r="5" spans="3:19" customFormat="1" x14ac:dyDescent="0.25"/>
    <row r="6" spans="3:19" ht="21" x14ac:dyDescent="0.25">
      <c r="C6" s="128" t="s">
        <v>78</v>
      </c>
      <c r="D6" s="128"/>
      <c r="E6" s="128"/>
      <c r="F6" s="128"/>
      <c r="G6" s="128"/>
      <c r="H6" s="128"/>
      <c r="S6" s="17"/>
    </row>
    <row r="7" spans="3:19" ht="47.25" x14ac:dyDescent="0.25">
      <c r="C7" s="127" t="s">
        <v>74</v>
      </c>
      <c r="D7" s="127" t="s">
        <v>95</v>
      </c>
      <c r="E7" s="127" t="s">
        <v>36</v>
      </c>
      <c r="F7" s="127" t="s">
        <v>75</v>
      </c>
      <c r="G7" s="127" t="s">
        <v>76</v>
      </c>
      <c r="H7" s="127" t="s">
        <v>77</v>
      </c>
      <c r="S7" s="17"/>
    </row>
    <row r="8" spans="3:19" ht="15.75" x14ac:dyDescent="0.25">
      <c r="C8" s="147"/>
      <c r="D8" s="30" t="s">
        <v>79</v>
      </c>
      <c r="E8" s="29"/>
      <c r="F8" s="129"/>
      <c r="G8" s="123"/>
      <c r="H8" s="123"/>
      <c r="S8" s="17"/>
    </row>
    <row r="9" spans="3:19" ht="15.75" x14ac:dyDescent="0.25">
      <c r="C9" s="148"/>
      <c r="D9" s="30" t="s">
        <v>80</v>
      </c>
      <c r="E9" s="29"/>
      <c r="F9" s="130"/>
      <c r="G9" s="123"/>
      <c r="H9" s="123"/>
      <c r="S9" s="17"/>
    </row>
    <row r="10" spans="3:19" ht="15.75" x14ac:dyDescent="0.25">
      <c r="C10" s="149"/>
      <c r="D10" s="30" t="s">
        <v>81</v>
      </c>
      <c r="E10" s="29"/>
      <c r="F10" s="130"/>
      <c r="G10" s="123"/>
      <c r="H10" s="123"/>
      <c r="S10" s="17"/>
    </row>
    <row r="11" spans="3:19" ht="40.5" customHeight="1" x14ac:dyDescent="0.25">
      <c r="C11" s="112"/>
      <c r="D11" s="113"/>
      <c r="E11" s="114"/>
      <c r="F11" s="124" t="s">
        <v>101</v>
      </c>
      <c r="G11" s="121" t="str">
        <f>IFERROR(AVERAGE(G8:G10),"")</f>
        <v/>
      </c>
      <c r="H11" s="121" t="str">
        <f>IFERROR(AVERAGE(H8:H10),"")</f>
        <v/>
      </c>
      <c r="S11" s="17"/>
    </row>
    <row r="12" spans="3:19" ht="40.5" customHeight="1" x14ac:dyDescent="0.25">
      <c r="C12" s="115"/>
      <c r="D12" s="116"/>
      <c r="E12" s="117"/>
      <c r="F12" s="125"/>
      <c r="G12" s="126" t="s">
        <v>100</v>
      </c>
      <c r="H12" s="136" t="str">
        <f>IFERROR(G11*H11,"")</f>
        <v/>
      </c>
      <c r="S12" s="17"/>
    </row>
    <row r="13" spans="3:19" customFormat="1" ht="45.75" customHeight="1" x14ac:dyDescent="0.25">
      <c r="C13" s="24"/>
      <c r="D13" s="24"/>
      <c r="E13" s="24"/>
      <c r="F13" s="24"/>
      <c r="G13" s="24"/>
      <c r="H13" s="24"/>
      <c r="S13" s="18"/>
    </row>
    <row r="14" spans="3:19" customFormat="1" ht="21" x14ac:dyDescent="0.25">
      <c r="C14" s="128" t="s">
        <v>82</v>
      </c>
      <c r="D14" s="128"/>
      <c r="E14" s="128"/>
      <c r="F14" s="128"/>
      <c r="G14" s="128"/>
      <c r="H14" s="128"/>
      <c r="S14" s="18"/>
    </row>
    <row r="15" spans="3:19" ht="47.25" x14ac:dyDescent="0.25">
      <c r="C15" s="127" t="s">
        <v>74</v>
      </c>
      <c r="D15" s="127" t="s">
        <v>95</v>
      </c>
      <c r="E15" s="127" t="s">
        <v>36</v>
      </c>
      <c r="F15" s="127" t="s">
        <v>75</v>
      </c>
      <c r="G15" s="127" t="s">
        <v>76</v>
      </c>
      <c r="H15" s="127" t="s">
        <v>77</v>
      </c>
    </row>
    <row r="16" spans="3:19" ht="15.75" x14ac:dyDescent="0.25">
      <c r="C16" s="147"/>
      <c r="D16" s="30" t="s">
        <v>79</v>
      </c>
      <c r="E16" s="29"/>
      <c r="F16" s="129"/>
      <c r="G16" s="123"/>
      <c r="H16" s="123"/>
    </row>
    <row r="17" spans="3:8" ht="15.75" x14ac:dyDescent="0.25">
      <c r="C17" s="148"/>
      <c r="D17" s="30" t="s">
        <v>80</v>
      </c>
      <c r="E17" s="29"/>
      <c r="F17" s="130"/>
      <c r="G17" s="123"/>
      <c r="H17" s="123"/>
    </row>
    <row r="18" spans="3:8" ht="15.75" x14ac:dyDescent="0.25">
      <c r="C18" s="149"/>
      <c r="D18" s="30" t="s">
        <v>81</v>
      </c>
      <c r="E18" s="29"/>
      <c r="F18" s="130"/>
      <c r="G18" s="123"/>
      <c r="H18" s="123"/>
    </row>
    <row r="19" spans="3:8" ht="40.5" customHeight="1" x14ac:dyDescent="0.25">
      <c r="C19" s="112"/>
      <c r="D19" s="113"/>
      <c r="E19" s="114"/>
      <c r="F19" s="124" t="s">
        <v>101</v>
      </c>
      <c r="G19" s="121" t="str">
        <f>IFERROR(AVERAGE(G16:G18),"")</f>
        <v/>
      </c>
      <c r="H19" s="121" t="str">
        <f>IFERROR(AVERAGE(H16:H18),"")</f>
        <v/>
      </c>
    </row>
    <row r="20" spans="3:8" ht="40.5" customHeight="1" x14ac:dyDescent="0.25">
      <c r="C20" s="115"/>
      <c r="D20" s="116"/>
      <c r="E20" s="117"/>
      <c r="F20" s="125"/>
      <c r="G20" s="126" t="s">
        <v>100</v>
      </c>
      <c r="H20" s="136" t="str">
        <f>IFERROR(G19*H19,"")</f>
        <v/>
      </c>
    </row>
  </sheetData>
  <sheetProtection formatColumns="0" formatRows="0" insertColumns="0" insertRows="0" deleteRows="0"/>
  <protectedRanges>
    <protectedRange sqref="H12 G11:H11 G13:H13 H20 G19:H19" name="Diapazons3"/>
    <protectedRange sqref="C8:C10 F8:F10 C16:C18 F16:F18" name="Diapazons1"/>
  </protectedRanges>
  <mergeCells count="3">
    <mergeCell ref="C8:C10"/>
    <mergeCell ref="C16:C18"/>
    <mergeCell ref="C2:H2"/>
  </mergeCells>
  <conditionalFormatting sqref="H12">
    <cfRule type="containsBlanks" dxfId="9" priority="1">
      <formula>LEN(TRIM(H12))=0</formula>
    </cfRule>
    <cfRule type="cellIs" dxfId="8" priority="2" operator="between">
      <formula>0</formula>
      <formula>3</formula>
    </cfRule>
    <cfRule type="cellIs" dxfId="7" priority="3" operator="between">
      <formula>4</formula>
      <formula>6</formula>
    </cfRule>
    <cfRule type="cellIs" dxfId="6" priority="4" operator="between">
      <formula>7</formula>
      <formula>12</formula>
    </cfRule>
    <cfRule type="cellIs" dxfId="5" priority="5" operator="greaterThan">
      <formula>12</formula>
    </cfRule>
  </conditionalFormatting>
  <conditionalFormatting sqref="H20">
    <cfRule type="containsBlanks" dxfId="4" priority="7">
      <formula>LEN(TRIM(H20))=0</formula>
    </cfRule>
    <cfRule type="cellIs" dxfId="3" priority="8" operator="between">
      <formula>0</formula>
      <formula>3</formula>
    </cfRule>
    <cfRule type="cellIs" dxfId="2" priority="9" operator="between">
      <formula>4</formula>
      <formula>6</formula>
    </cfRule>
    <cfRule type="cellIs" dxfId="1" priority="10" operator="between">
      <formula>7</formula>
      <formula>12</formula>
    </cfRule>
    <cfRule type="cellIs" dxfId="0" priority="16" operator="greaterThan">
      <formula>12</formula>
    </cfRule>
  </conditionalFormatting>
  <dataValidations count="2">
    <dataValidation type="date" allowBlank="1" showInputMessage="1" showErrorMessage="1" errorTitle="Uzmanīgi" error="Lūdzu ievadiet datumu" sqref="D4:D5" xr:uid="{01E4B744-F6C0-4FCD-B571-B7326A9217F9}">
      <formula1>36526</formula1>
      <formula2>73415</formula2>
    </dataValidation>
    <dataValidation type="list" allowBlank="1" showInputMessage="1" showErrorMessage="1" errorTitle="Uzmanīgi!" error="Ievadiet skaitli no 1 līdz 5 vai izvēlieties no saraksta_x000a_" sqref="G8:H10 G16:H18" xr:uid="{6861F9B4-FEF7-4DDC-97DC-96A136900BED}">
      <formula1>"1,2,3,4,5"</formula1>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Uzmanīgi" error="Lūdzu izvēlieties no saraksta" xr:uid="{6701A1E8-31AC-4259-BD83-314AD354D012}">
          <x14:formula1>
            <xm:f>K!$C$4:$C$7</xm:f>
          </x14:formula1>
          <xm:sqref>E8:E10 E16:E18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678F546E030464F8AAE2A44A61E6B16" ma:contentTypeVersion="12" ma:contentTypeDescription="Izveidot jaunu dokumentu." ma:contentTypeScope="" ma:versionID="5ef75362c472335fbf8b24bcc427ae7b">
  <xsd:schema xmlns:xsd="http://www.w3.org/2001/XMLSchema" xmlns:xs="http://www.w3.org/2001/XMLSchema" xmlns:p="http://schemas.microsoft.com/office/2006/metadata/properties" xmlns:ns3="9b30ffa0-516f-4294-aceb-88ebb7d4a5d9" xmlns:ns4="6d6036f6-776f-4078-91dd-d5e1a1d8361e" targetNamespace="http://schemas.microsoft.com/office/2006/metadata/properties" ma:root="true" ma:fieldsID="bc8664dc6a9282e376ade93b9da09f44" ns3:_="" ns4:_="">
    <xsd:import namespace="9b30ffa0-516f-4294-aceb-88ebb7d4a5d9"/>
    <xsd:import namespace="6d6036f6-776f-4078-91dd-d5e1a1d8361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0ffa0-516f-4294-aceb-88ebb7d4a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6036f6-776f-4078-91dd-d5e1a1d8361e" elementFormDefault="qualified">
    <xsd:import namespace="http://schemas.microsoft.com/office/2006/documentManagement/types"/>
    <xsd:import namespace="http://schemas.microsoft.com/office/infopath/2007/PartnerControls"/>
    <xsd:element name="SharedWithUsers" ma:index="16"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Koplietots ar: detalizēti" ma:internalName="SharedWithDetails" ma:readOnly="true">
      <xsd:simpleType>
        <xsd:restriction base="dms:Note">
          <xsd:maxLength value="255"/>
        </xsd:restriction>
      </xsd:simpleType>
    </xsd:element>
    <xsd:element name="SharingHintHash" ma:index="18"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7A0C16-8EDE-4A14-A8E6-D7F28B801422}">
  <ds:schemaRefs>
    <ds:schemaRef ds:uri="http://schemas.microsoft.com/sharepoint/v3/contenttype/forms"/>
  </ds:schemaRefs>
</ds:datastoreItem>
</file>

<file path=customXml/itemProps2.xml><?xml version="1.0" encoding="utf-8"?>
<ds:datastoreItem xmlns:ds="http://schemas.openxmlformats.org/officeDocument/2006/customXml" ds:itemID="{35ED7755-A593-432F-9C47-568B3EB8E524}">
  <ds:schemaRefs>
    <ds:schemaRef ds:uri="6d6036f6-776f-4078-91dd-d5e1a1d8361e"/>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 ds:uri="http://schemas.openxmlformats.org/package/2006/metadata/core-properties"/>
    <ds:schemaRef ds:uri="9b30ffa0-516f-4294-aceb-88ebb7d4a5d9"/>
    <ds:schemaRef ds:uri="http://purl.org/dc/terms/"/>
  </ds:schemaRefs>
</ds:datastoreItem>
</file>

<file path=customXml/itemProps3.xml><?xml version="1.0" encoding="utf-8"?>
<ds:datastoreItem xmlns:ds="http://schemas.openxmlformats.org/officeDocument/2006/customXml" ds:itemID="{C588A72D-15CA-4B3B-8D15-4DF380F31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0ffa0-516f-4294-aceb-88ebb7d4a5d9"/>
    <ds:schemaRef ds:uri="6d6036f6-776f-4078-91dd-d5e1a1d836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9</vt:i4>
      </vt:variant>
    </vt:vector>
  </HeadingPairs>
  <TitlesOfParts>
    <vt:vector size="9" baseType="lpstr">
      <vt:lpstr>K</vt:lpstr>
      <vt:lpstr>M</vt:lpstr>
      <vt:lpstr>12-2-pielikums-risku-reģistrs</vt:lpstr>
      <vt:lpstr>11-pielikums-sakotn-riska-lim</vt:lpstr>
      <vt:lpstr>13-pielikums-riska-maz-plans</vt:lpstr>
      <vt:lpstr>14-pielikums-risku-saraksts</vt:lpstr>
      <vt:lpstr>14-pielikums-risku-karte</vt:lpstr>
      <vt:lpstr>17-pielikums-riska-profils</vt:lpstr>
      <vt:lpstr>18-pielikums-apk-rez-karte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Kalniņa</dc:creator>
  <cp:lastModifiedBy>Dace Kalniņa</cp:lastModifiedBy>
  <cp:lastPrinted>2023-09-22T13:47:06Z</cp:lastPrinted>
  <dcterms:created xsi:type="dcterms:W3CDTF">2023-01-20T06:49:24Z</dcterms:created>
  <dcterms:modified xsi:type="dcterms:W3CDTF">2023-09-25T19:07:46Z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0x0101003678F546E030464F8AAE2A44A61E6B16</vt:lpwstr>
  </property>
</Properties>
</file>