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bookViews>
    <workbookView xWindow="120" yWindow="345" windowWidth="15480" windowHeight="9300"/>
  </bookViews>
  <sheets>
    <sheet name="Pamatf_PB" sheetId="25" r:id="rId1"/>
    <sheet name="Pamatf_PB_neatk" sheetId="27" r:id="rId2"/>
    <sheet name="ES_fondi" sheetId="26" r:id="rId3"/>
  </sheets>
  <definedNames>
    <definedName name="_xlnm.Print_Titles" localSheetId="2">ES_fondi!$3:$4</definedName>
    <definedName name="_xlnm.Print_Titles" localSheetId="0">Pamatf_PB!$6:$7</definedName>
    <definedName name="_xlnm.Print_Titles" localSheetId="1">Pamatf_PB_neatk!$3:$4</definedName>
  </definedNames>
  <calcPr calcId="162913"/>
</workbook>
</file>

<file path=xl/calcChain.xml><?xml version="1.0" encoding="utf-8"?>
<calcChain xmlns="http://schemas.openxmlformats.org/spreadsheetml/2006/main">
  <c r="F11" i="26" l="1"/>
  <c r="E11" i="26"/>
  <c r="D11" i="26"/>
  <c r="F9" i="26"/>
  <c r="E9" i="26"/>
  <c r="E6" i="26" s="1"/>
  <c r="D9" i="26"/>
  <c r="D6" i="26" s="1"/>
  <c r="F6" i="26"/>
  <c r="F8" i="27"/>
  <c r="F6" i="27" s="1"/>
  <c r="E8" i="27"/>
  <c r="E6" i="27" s="1"/>
  <c r="D8" i="27"/>
  <c r="D6" i="27"/>
  <c r="F132" i="25"/>
  <c r="E132" i="25"/>
  <c r="D132" i="25"/>
  <c r="F122" i="25"/>
  <c r="E122" i="25"/>
  <c r="D122" i="25"/>
  <c r="F116" i="25"/>
  <c r="E116" i="25"/>
  <c r="D116" i="25"/>
  <c r="F110" i="25"/>
  <c r="E110" i="25"/>
  <c r="D110" i="25"/>
  <c r="F107" i="25"/>
  <c r="E107" i="25"/>
  <c r="D107" i="25"/>
  <c r="D102" i="25" s="1"/>
  <c r="F103" i="25"/>
  <c r="F102" i="25" s="1"/>
  <c r="E103" i="25"/>
  <c r="D103" i="25"/>
  <c r="E102" i="25"/>
  <c r="F98" i="25"/>
  <c r="E98" i="25"/>
  <c r="D98" i="25"/>
  <c r="F79" i="25"/>
  <c r="E79" i="25"/>
  <c r="D79" i="25"/>
  <c r="F65" i="25"/>
  <c r="E65" i="25"/>
  <c r="D65" i="25"/>
  <c r="F33" i="25"/>
  <c r="E33" i="25"/>
  <c r="D33" i="25"/>
  <c r="F31" i="25"/>
  <c r="E31" i="25"/>
  <c r="D31" i="25"/>
  <c r="F27" i="25"/>
  <c r="E27" i="25"/>
  <c r="D27" i="25"/>
  <c r="F24" i="25"/>
  <c r="E24" i="25"/>
  <c r="D24" i="25"/>
  <c r="E23" i="25"/>
  <c r="E16" i="25" s="1"/>
  <c r="E12" i="25" s="1"/>
  <c r="D23" i="25"/>
  <c r="D16" i="25" s="1"/>
  <c r="F16" i="25"/>
  <c r="F14" i="25"/>
  <c r="F12" i="25" s="1"/>
  <c r="F9" i="25" s="1"/>
  <c r="E14" i="25"/>
  <c r="D14" i="25"/>
  <c r="D12" i="25" l="1"/>
  <c r="D9" i="25" s="1"/>
  <c r="E9" i="25"/>
</calcChain>
</file>

<file path=xl/sharedStrings.xml><?xml version="1.0" encoding="utf-8"?>
<sst xmlns="http://schemas.openxmlformats.org/spreadsheetml/2006/main" count="411" uniqueCount="255">
  <si>
    <t>Progr/ apakšprogr. Nr.</t>
  </si>
  <si>
    <t>Pasākums, kuram nepieciešams papildu finansējums (Īss apraksts)</t>
  </si>
  <si>
    <t>tajā skaitā</t>
  </si>
  <si>
    <t>II ES POLITIKU INSTRUMENTU UN PĀRĒJĀS ĀRVALSTU FINANŠU PALĪDZĪBAS LĪDZFINANSĒTO PROJEKTU ĪSTENOŠANAI - KOPĀ</t>
  </si>
  <si>
    <t xml:space="preserve">I PAMATFUNKCIJU ĪSTENOŠANAI - KOPĀ </t>
  </si>
  <si>
    <r>
      <t xml:space="preserve">Pieprasīts papildu finansējums  izdevumiem, </t>
    </r>
    <r>
      <rPr>
        <i/>
        <sz val="10"/>
        <color theme="1"/>
        <rFont val="Times New Roman"/>
        <family val="1"/>
        <charset val="186"/>
      </rPr>
      <t>euro</t>
    </r>
  </si>
  <si>
    <t>Budžeta resors, 
programma/ apakšprogramma, kurai pieprasīts papildu finansējums</t>
  </si>
  <si>
    <t xml:space="preserve">1.1. Ministriju un citu centrālo valsts iestāžu pieprasījumi </t>
  </si>
  <si>
    <t xml:space="preserve">1.2. Neatkarīgo institūciju papildu pieprasījumi </t>
  </si>
  <si>
    <t>11. Ārlietu ministrija</t>
  </si>
  <si>
    <t>02.00.00</t>
  </si>
  <si>
    <t>Iemaksas starptautsikajās organizācijās</t>
  </si>
  <si>
    <t>Iemaksu nodoršināšanai 5 organizācijās atbilstoši ĀM indikatīvajam novērtējumam, kā arī valūtas kursa svārstībām</t>
  </si>
  <si>
    <t>97.00.00</t>
  </si>
  <si>
    <t>Nozaru vadība un politikas plānošana</t>
  </si>
  <si>
    <t>12. Ekonomikas ministrija</t>
  </si>
  <si>
    <t>29.02.00.</t>
  </si>
  <si>
    <t>Elektroenerģijas lietotāju atbalsts</t>
  </si>
  <si>
    <t>33.00.00</t>
  </si>
  <si>
    <t>Ekonomikas attīstības programma</t>
  </si>
  <si>
    <t>Mājokļu galvojumu programmas nodrošināšana</t>
  </si>
  <si>
    <t>Nekustamā īpašuma Brīvības ielā 55 nepieciešamo būvdarbu nodrošināšana</t>
  </si>
  <si>
    <t>13. Finanšu ministrija</t>
  </si>
  <si>
    <t>Valsts ieņēmumu un muitas politikas nodrošināšana</t>
  </si>
  <si>
    <t>17. Satiksmes ministrija</t>
  </si>
  <si>
    <t>31.04.00</t>
  </si>
  <si>
    <t>Maksa par dzelzceļa infrastruktūras lietošanu</t>
  </si>
  <si>
    <t>Maksa par dzelzceļa infrastruktūras lietošanu pasažieru pārvadājumos</t>
  </si>
  <si>
    <t>Valsts autoceļu pārvaldīšana, uzturēšana un atjaunošana</t>
  </si>
  <si>
    <t>Valsts autoceļu sakārtošanas programmas 2014.-2023.gadam īstenošana un NAP 2020 mērķa rādītāju sasniegšana autoceļu jomā</t>
  </si>
  <si>
    <t>Kompensācijas par abonētās preses piegādi un saistību izpildi</t>
  </si>
  <si>
    <t>Zaudējumu segšana par abonētās preses piegādes pakalpojumiem</t>
  </si>
  <si>
    <t>23.06.00</t>
  </si>
  <si>
    <t>47. Radio un televīzija</t>
  </si>
  <si>
    <t>01.00.00</t>
  </si>
  <si>
    <t>Nozares vadība</t>
  </si>
  <si>
    <t>2019. un 2020.gadam palielināt bāzes izdevumus, lai saglabātu finansējumu 2018.gada un iepriekšējo gadu līmenī tehniskā risinājuma uz mākoņtehnoloģiju bāzes uzraudzības nodrošināšanai.</t>
  </si>
  <si>
    <t>Latvijas Radio programmu veidošana un izplatīšana</t>
  </si>
  <si>
    <t>Personāla  resursu atbilstības nodrošināšanai un IT infrastruktūras uzturēšanai, darba vides atbilstības nodrošināšanai, administratīvās, satura plānošanas un kvalitātes vadības kapacitātes nodrošināšanai.</t>
  </si>
  <si>
    <t>Latvijas Radio Briseles korespondenta darbības nodrošināšanai.</t>
  </si>
  <si>
    <t>Papildu finansējums Saeimas (2018.g.) un Eiropas Parlamenta (2019.g.) vēlēšanu atspoguļošanai.</t>
  </si>
  <si>
    <t>Finansējuma palielinājums sabiedrības saliedēšanas, nacionālās identitātes un valsts valodas pozīcijas nostiprināšanai.</t>
  </si>
  <si>
    <t>03.01.00</t>
  </si>
  <si>
    <t>Latvijas Televīzijas programmu veidošana un izplatīšana</t>
  </si>
  <si>
    <t>Studiju režijas atjaunošana, vienota aparatūras kompleksa, kas apkalpos vairākus studiju paviljonus, izveide: Bāzes izdevumu palielināšana nepieciešama, lai finansējuma apjoma 2018. gadā saglabātu 2017. gada līmenī. Jaunizveidotais režiju komplekss būtiski optimizēs ražošanas resursu izmantošanu un palielinās oriģinālsatura ražošanas jaudas.</t>
  </si>
  <si>
    <t>Briseles korespondentpunkta darbības nodrošināšana.</t>
  </si>
  <si>
    <t>.Informatīvās telpas drošībai kritiski nepieciešamo pasākumu īstenošana portālā LSM.LV</t>
  </si>
  <si>
    <t>Jaunā diasporas kanāla darbības (2018.g. 200 000 euro, 2019.-2020.g. ik gadu 150 000 euro), Maskavas korespondentpunkta darbības (2018.-2020.g. ik gadu 144 000 euro), autortiesību maksājumu par reproducētām fonogrammām (ik gadu 984 000 euro), kompleksās transformatoru apakšstacijas nomaiņas (2018.g. 75 000 euro), apgaismojuma nomaiņas Latvijas Televīzijas ēkā (2018.g. 220 000 euro) un augstceltnes lifta un kopējas liftu vadības nomaiņas (2018.g. 380 000 euro) nodrošināšana.</t>
  </si>
  <si>
    <t>04.00.00</t>
  </si>
  <si>
    <t>Komerciālās televīzijas un radio</t>
  </si>
  <si>
    <t>Papildu finansējums Saeimas (2018.g.) un Eiropas Parlamenta (2019.g.) vēlēšanu priekšvēlēšanu diskusiju raidījumu izveidošanai komerciālajos elektroniskajos plašsaziņas līdzekļos.</t>
  </si>
  <si>
    <t>Raidījumu un sižetu konkursa organizēšanai par diasporas jautājumiem, lai nodrošinātu sabiedriskā pasūtījuma izpildi nemainīgā līmenī.</t>
  </si>
  <si>
    <t>03.Ministru kabinets</t>
  </si>
  <si>
    <t>Ministru kabineta darbības nodrošināšana, valsts pārvaldes poltika</t>
  </si>
  <si>
    <t>10. Aizsardzības ministrija</t>
  </si>
  <si>
    <t>22.12.00</t>
  </si>
  <si>
    <t>"Nacionālo bruņoto spēku uzturēšana"</t>
  </si>
  <si>
    <t>Pieaugošo licenču nomas maksu Nacionālo bruņoto spēku Sakaru sistēmas attīstības pasākuma ietvaros segšanai (Microsoft licenču iegādei sakarā ar jaunu amata vietu ieviešanu, licenču nomai un uzturēšanai un Horizon izstrāžu un licenču uzturēšanai)</t>
  </si>
  <si>
    <t>Investīciju projekta "Valsts kartogrāfijas sistēmas izveide" ietvaros veikto kapitālieguldījumu uzturēšanai (datorprogrammu abonēšanai un papildināšanai, programmatūras uzturēšanai, Meteoroloģiskās informācijas piegādei, Meteoroloģiskās aparatūras apkalpošanai, kalibrācijai un remontam)</t>
  </si>
  <si>
    <t xml:space="preserve">Gaisa spēku aviācijai projekta "Lielvārdes bāzes attīstība"  ietvaros jauniegādātās tehnikas apkopei atbilstoši ekspluatācijas noteikumiem </t>
  </si>
  <si>
    <t>Sauszemes spēku kājnieku brigādei jaunās traktortehnikas iekārtas uzturēšanai (saņemti no ASV militāro atbalstu programmas)</t>
  </si>
  <si>
    <t xml:space="preserve">Mācību vadības pavēlniecībai papildu kursu saistībā ar rekrutējamo skaita palielinājumu un ar kursu organizēšanu saistītu izdevumu nodrošināšanai </t>
  </si>
  <si>
    <t>"Aizsardzības īpašumu pārvaldīšana"</t>
  </si>
  <si>
    <t>Elektroenerģijas sadārdzinājuma radīto izdevumu segšanai - ap 100 elektroenerģijas skaitītājiem sadārdzinājusies maksa par ievadaizsardzības aparātu strāvas lielumu vai atļauto slodzi</t>
  </si>
  <si>
    <t>Nacionālo bruņoto spēku uzbūvētās un atjaunotās infrastruktūras uzturēšanai, kura nodota ekspluatācijā 2016.gadā un 2017.gada sākumā un esošās infrastruktūras sakārtošanai (izdevumi elektrības sadārdzinājumam ir norādīti atsevišķā sadaļā)</t>
  </si>
  <si>
    <t>16. Zemkopības ministrija</t>
  </si>
  <si>
    <t>20.01.00</t>
  </si>
  <si>
    <t>Pārtikas drošības un veterinārmedicīnas valsts uzraudzība un kontrole</t>
  </si>
  <si>
    <t>Ūdensvada un kanalizācijas tīklu pārbūve PVD Rietumpierīgas pārvaldē</t>
  </si>
  <si>
    <t>PVD piešķirt papildus dotāciju no vispārējiem ieņēmumiem saistībā ar iekasējamām valsts nodevām</t>
  </si>
  <si>
    <t>21.02.00</t>
  </si>
  <si>
    <t>Sabiedriskā finansējuma administrēšana un valsts uzraudzība lauksaimniecībā</t>
  </si>
  <si>
    <t>Valsts tehniskās uzraudzības aģentūrai ieņēmumu no maksas pakalpojumiem un citiem pašu ieņēmumiem palielināšana</t>
  </si>
  <si>
    <t>Izveidoto informācijas un komunikācijas tehnoloģiju sistēmu uzturēšana ņemot vērā daļēji ar 18.08.2016. MK sēdes protokolu Nr.41, 2.§ piešķirto finansējumu izveidoto informācijas un komunikācijas tehnoloģiju sistēmu uzturēšanai</t>
  </si>
  <si>
    <t>Pasākuma "ZM un tās padotībā esošo iestāžu uz klientu orientētās pakalpojumu sistēma“ finansēšanai</t>
  </si>
  <si>
    <t>22.01.00</t>
  </si>
  <si>
    <t>Profesionālā izglītība</t>
  </si>
  <si>
    <t>LLU (VSIA “ Bulduru dārzkopības vidusskola”) - Valsts budžeta finansējuma nodrošinājums plānotajām budžeta finansētajām studiju vietām atbilstoši 2007.gada 2.oktobra MK noteikumu Nr.655 prasībām</t>
  </si>
  <si>
    <t>20.02.00</t>
  </si>
  <si>
    <t>Augstākā izglītība</t>
  </si>
  <si>
    <t>LLU valsts budžeta finansējuma - minimālajiem studiju izmaksu koeficientiem 100% apmērā</t>
  </si>
  <si>
    <t>24.01.00</t>
  </si>
  <si>
    <t>Meža resursu valsts uzraudzība</t>
  </si>
  <si>
    <t>Izveidoto informācijas un komunikācijas tehnoloģiju sistēmu uzturēšana pilnā apmērā</t>
  </si>
  <si>
    <t>26.02.00</t>
  </si>
  <si>
    <t>Meliorācijas kadastra uzturēšana, valsts meliorācijas sistēmu un valsts nozīmes meliorācijas sistēmu ekspluatācija un uzturēšana</t>
  </si>
  <si>
    <t>Ūdensnoteku uzturēšanas izdevumiem (2016.gadā īstenotiem 23 projektiem (līdz 2022.gadam))</t>
  </si>
  <si>
    <t>27.00.00</t>
  </si>
  <si>
    <t>Augu veselība un augu aprites uzraudzība</t>
  </si>
  <si>
    <t>Uzturēšanas izdevumi VAAD 2015.gadā 9 iegādātajām automašīnām JPI ietvaros autoparka atjaunošanai nozares specifisko funkciju veikšanai</t>
  </si>
  <si>
    <t>Uzturēšanas izdevumi VAAD 2016.gadā 16 iegādātajām automašīnām JPI ietvaros autoparka atjaunošanai nozares specifisko funkciju veikšanai</t>
  </si>
  <si>
    <t>Reālā laika PCR analizatora piegāde Nacionālās fitosanitārās laboratorijas vajadzībām</t>
  </si>
  <si>
    <t>Biodrošības kabineta  darbam ar bioloģiskās izcelsmes vielām, kur nepieciešama personāla, testējamā objekta un savstarpējās kontaminācijas aizsardzībapiegāde un uzstādīšana Nacionālās fitosanitārās laboratorijas vajadzībām</t>
  </si>
  <si>
    <t>Automātiskās šķidrumu pārneses, dozēšanas un atšķaidīšanas iekārtas piegāde magnija un kalcija noteikšanai augsnes paraugos</t>
  </si>
  <si>
    <t>Automātiskās šķidrumu dozēšanas iekārtas piegāde fosfora noteikšanai augsnes paraugos</t>
  </si>
  <si>
    <t>Automātiskās šķidrumu dozēšanas iekārtas izvilkumu sagatavošanai organisko vielu satura noteikšanai augsnes paraugos piegāde</t>
  </si>
  <si>
    <t>Bioloģiskā gaismas mikroskopa piegāde Nematožu mikroskopisko preparātu skatīšanai caurejošā gaismā dažādos palielinājumos un izmantojot diferenciālās interferences kontrastu Nacionālās fitosanitārās laboratorijas vajadzībām</t>
  </si>
  <si>
    <t>Nacionālās fitosanitārās laboratorijas  siltumnīcas renovācija (no budžeta apakšprogrammas 65.05.00 ”Tehniskā palīdzība Eiropas lauksaimniecības fonda lauku attīstībai (ELFLA) apgūšanai (2007.-2013)”  (līdz 2023.gadam)</t>
  </si>
  <si>
    <t>21. Vides aizsardzības un reģionālās attīstības ministrija</t>
  </si>
  <si>
    <t>24.08.00</t>
  </si>
  <si>
    <t>Nacionālo parku darbības nodrošināšana</t>
  </si>
  <si>
    <t xml:space="preserve">Finansējums palielināts, lai nodrošinātu kompensāciju izmaksu par īpaši aizsargājamo nemedījamo sugu un migrējošo sugu dzīvnieku nodarītiem būtiskiem zaudējumiem </t>
  </si>
  <si>
    <t>28.00.00</t>
  </si>
  <si>
    <t>Meteoroloģija un bīstamo atkritumu pārvaldība</t>
  </si>
  <si>
    <t>Lai nodrošinātu MK noteikumu "Grozījumi Ministru kabineta 2009.gada 3.novembra noteikumos Nr.1290 "Noteikumi par gaisa kvalitāti""prasību nodrošināšanu (MK 2017.gada 21.februāra sēde - TA-286)</t>
  </si>
  <si>
    <t>Padomju okupācijas upuru piemiņas memoriāla kompleksa būvniecības procesa kontroles un tiesiskuma nodrošināšanas izdevumu segšana</t>
  </si>
  <si>
    <t>Pasākuma ,,Ģimenei draudzīga pašvaldība,, īstenošana, t.sk. 2 štata vietas</t>
  </si>
  <si>
    <t>Apropriācijas pārdale jaunās politikas iniciatīvas JPI 21_01_P „Virzība uz oglekļa mazietilpību un pielāgošanās klimata pārmaiņām” ietvaros. JPI mērķis netiek mainīts.</t>
  </si>
  <si>
    <t>64.08.00</t>
  </si>
  <si>
    <t>Izdevumi Eiropas Lauksaimniecības garantiju fonda (ELGF) projektu un pasākumu īstenošanai (2014-2020)</t>
  </si>
  <si>
    <t>Vienotais platību maksājums un papildus valsts tiešie maksājumi</t>
  </si>
  <si>
    <t>65.08.00</t>
  </si>
  <si>
    <t>Maksājumu iestādes izdevumi Eiropas Lauksaimniecības fonda lauku attīstībai (ELFLA) projektu un pasākumu īstenošanai (2014-2020)</t>
  </si>
  <si>
    <t>2.pasākums "Konsultāciju pakalpojumi, saimniecību pārvaldības un lauku saimniecību atbalsta pakalpojumi"</t>
  </si>
  <si>
    <t>66.08.00</t>
  </si>
  <si>
    <t>Maksājumu iestādes izdevumi Eiropas Jūrlietu un zivsaimniecības fonda (EJZF) projektu un pasākumu īstenošanai (2014-2020)</t>
  </si>
  <si>
    <t>201.pasākums "Inovācijas"</t>
  </si>
  <si>
    <t>402.pasākums "Sadarbības pasākumi"</t>
  </si>
  <si>
    <t>601.pasākums "Veicināt IJP īstenošanu"</t>
  </si>
  <si>
    <t>14. Iekšlietu ministrija</t>
  </si>
  <si>
    <t>02.03.00</t>
  </si>
  <si>
    <t>„Vienotās sakaru un informācijas sistēmas uzturēšana un vadība”</t>
  </si>
  <si>
    <t>Eiropas Kopienas iniciatīvu projekta “Pasažieru datu reģistra (PDR) sistēmas izveide Latvijā” ietvaros izveidotā Pasažieru datu reģistra uzturēšanai</t>
  </si>
  <si>
    <t>10.00.00</t>
  </si>
  <si>
    <t>„Valsts robežsardzes darbība”</t>
  </si>
  <si>
    <t>Solidaritātes un migrācijas plūsmu pārvaldīšanas pamatprogrammas Eiropas Ārējo robežu fonda - Kopienas darbības projekta "Baltijas valstu informācijas apmaiņas pārnesums (BSIEG)" ietvaros pilnveidotā Nacionālā koordinācijas centra, Viļakas un Daugavpils pārvalžu struktūrvienību informācijas apmaiņas tehniskā aprīkojuma un infrastruktūras, kā arī iegādāto jaunas paaudzes “SMARTDEC” sistēmas sensoru (21 komplekts) uzturēšanai</t>
  </si>
  <si>
    <t>11.01.00</t>
  </si>
  <si>
    <t>„Pilsonības un migrācijas lietu pārvalde”</t>
  </si>
  <si>
    <t>Patvēruma, migrācijas un integrācijas fonda  projekta “Atbalsta pasākumi personu, kurām nepieciešama starptautiskā aizsardzība, uzņemšanai un izmitināšanai Latvijā” ietvaros paplašinātā Patvēruma meklētāju centra “Mucenieki”, izveidotās teritorijas kontroles sistēmas ar pirkstu nospiedumiem un izveidotā medicīnas kabineta uzturēšanas izdevumu segšanai</t>
  </si>
  <si>
    <t>40.02.00</t>
  </si>
  <si>
    <t>„Nekustamais īpašums un centralizētais iepirkums”</t>
  </si>
  <si>
    <t>Patvēruma meklētāju izmitināšanas centra “Mucenieki” uzturēšanai un apsaimniekošanai</t>
  </si>
  <si>
    <t>06.01.00</t>
  </si>
  <si>
    <t>„Valsts policija”</t>
  </si>
  <si>
    <t xml:space="preserve">Iemaksām CORTE (Eiropas autotransporta uzraudzības organizāciju apvienība) organizācijā </t>
  </si>
  <si>
    <t>„Nozaru vadība un politikas plānošana”</t>
  </si>
  <si>
    <t xml:space="preserve">Iemaksām Baltijas jūras valstu padomes Darba grupas cīņai pret cilvēku tirdzniecību (CBSS TF-THB) budžetā </t>
  </si>
  <si>
    <t>Pabalstu izmaksu personām, kurām piešķirts repatrianta statuss, nodrošināšanai</t>
  </si>
  <si>
    <t>Pedagogu darba samaksas palielinājuma nodrošināšanai</t>
  </si>
  <si>
    <t>07.00.00</t>
  </si>
  <si>
    <t xml:space="preserve">“Ugunsdrošība, glābšana un civilā aizsardzība” </t>
  </si>
  <si>
    <t>09.00.00</t>
  </si>
  <si>
    <t>„Drošības policijas darbība”</t>
  </si>
  <si>
    <t>2016.-2018.gada JPI turpināšanai - Rīcības plāna personu, kurām nepieciešama starptautiskā aizsardzība, pārvietošana un uzņemšana Latvijā, īstenošanai (Rīcības plāns) - Drošības pasākumu koordinācijai un nodrošināšanai</t>
  </si>
  <si>
    <t>2016.-2018.gada JPI turpināšanai - Rīcības plāna personu, kurām nepieciešama starptautiskā aizsardzība, pārvietošana un uzņemšana Latvijā, īstenošanai (Rīcības plāns) - 25 amatu vietu ieviešanai un uzturēšanai Valsts robežsardzē</t>
  </si>
  <si>
    <t>2016.-2018.gada JPI turpināšanai - Rīcības plāna personu, kurām nepieciešama starptautiskā aizsardzība, pārvietošana un uzņemšana Latvijā, īstenošanai (Rīcības plāns) - 16 amata vietu ieviešanai un uzturēšanai Pilsonības un migrācijas lietu pārvaldē</t>
  </si>
  <si>
    <t>Ministru kabineta 2016.gada 16.novembra noteikumos Nr.726 “Higiēnas prasības īslaicīgās aizturēšanas vietā” paredzēto higiēnas normu nodrošināšanai</t>
  </si>
  <si>
    <t>Izdevumu, kas saistīti ar sakaru virsnieka Lielbritānijā bērnu pirmsskolas un skolas mācību maksas un darba telpu nomu, segšanai</t>
  </si>
  <si>
    <t>Vardarbīgā nāvē mirušo personu transportēšanai un Valsts policijai nepiederošu transportlīdzekļu evakuācijas pakalpojumu sniegšanai</t>
  </si>
  <si>
    <t>Valsts policijas īpašumā esošo dienesta dzīvnieku uzturēšanai saistībā ar barības cenu kāpumu</t>
  </si>
  <si>
    <t>Aizturēto personu ēdināšanas nodrošināšanai atbilstoši normatīvajos aktos noteiktajām normām</t>
  </si>
  <si>
    <t xml:space="preserve">Ārvalstu komandējumu ikgadējo izdevumu pieauguma segšanai
</t>
  </si>
  <si>
    <t xml:space="preserve">Valsts ugunsdzēsības un glābšanas dienesta materiāltehniskās bāzes pilnveidošanai </t>
  </si>
  <si>
    <t>Valsts ugunsdzēsības un glābšanas dienesta amatpersonu nodrošināšanai ar speciālo apģērbu un individuālās aizsardzības līdzekļiem</t>
  </si>
  <si>
    <t>Valsts robežsardzes videonovērošanas un tehnisko uzraudzības sistēmu remontdarbiem</t>
  </si>
  <si>
    <t>Latvijas Republikas valsts robežas iekārtošanai un uzturēšanai</t>
  </si>
  <si>
    <t>Valsts robežsardzes gaisa kuģu uzturēšanai</t>
  </si>
  <si>
    <t>Patvēruma procedūras un patvēruma meklētāju uzņemšanas nodrošināšanai, lai īstenotu Valsts kontroles revīzijas “Patvēruma politikas un imigrācijas kontroles īstenošana” (revīzijas lietā Nr.2.4.1.-11/2014) ieteikuma izpildi</t>
  </si>
  <si>
    <t>Iekšlietu ministrijas un tās padotībā esošo iestāžu vajadzībām nepieciešamo nekustamo īpašumu pārvaldīšanas un apsaimniekošanas nodrošināšanai</t>
  </si>
  <si>
    <t>Pabalsta pēc katriem pieciem nepārtrauktas izdienas gadiem izmaksas amatpersonām ar speciālajām dienesta pakāpēm nodrošināšanai atbilstoši Valsts un pašvaldību institūciju amatpersonu un darbinieku atlīdzības likuma 25.panta ceturtajai daļai un Pārejas noteikumu 6.1 apakšpunktam.</t>
  </si>
  <si>
    <t>42.00.00</t>
  </si>
  <si>
    <t xml:space="preserve">“Iekšējās drošības biroja darbība” </t>
  </si>
  <si>
    <t>15. Izglītības un zinātnes ministrija</t>
  </si>
  <si>
    <t>03.01.00.</t>
  </si>
  <si>
    <t>Augstskolas</t>
  </si>
  <si>
    <t>Akadēmiskā personāla minimālās mēneša atalgojuma likmes pieaugumam, pamatojoties uz Ministru kabineta 2016.gada 5.jūlija noteikumos Nr.445 “Pedagogu darba samaksas noteikumi” noteikto.</t>
  </si>
  <si>
    <t xml:space="preserve">Pedagogu darba samaksas pieauguma grafika laika periodam no 2018.gada 1.septembra līdz 2022.gada 31.decembrim īstenošanai. </t>
  </si>
  <si>
    <t>03.11.00.</t>
  </si>
  <si>
    <t>Koledžas</t>
  </si>
  <si>
    <t>05.02.00.</t>
  </si>
  <si>
    <t>Zinātnes bāzes finansējums</t>
  </si>
  <si>
    <t>Zinātniskā personāla atalgojuma izmaksu palielinājumam, kurš atbilstoši Ministru kabineta 2013.gada 13.novembra noteikumu Nr.1316 “Kārtība, kādā aprēķina un piešķir bāzes finansējumu zinātniskajām institūcijām” 4.punktam atbilst 50 procentiem no profesora zemākās mēneša darba algas likmes.</t>
  </si>
  <si>
    <t>09.04.00</t>
  </si>
  <si>
    <t>Sporta būves</t>
  </si>
  <si>
    <t>Finansējums Daugavas stadiona centrālā sporta laukuma (futbols un vieglatlētika) rekonstrukcijai.</t>
  </si>
  <si>
    <t>09.09.00</t>
  </si>
  <si>
    <t>Sporta federācijas un sporta pasākumi</t>
  </si>
  <si>
    <t>Lai nodrošināt valsts funkciju sporta nozarē izpildi nemainīgā līmenī, salīdzinot ar 2017.gadu.</t>
  </si>
  <si>
    <t>09.17.00</t>
  </si>
  <si>
    <t>Dotācija komandu sporta spēļu izlašu nodrošināšanai</t>
  </si>
  <si>
    <t>09.21.00</t>
  </si>
  <si>
    <t>Augstas klases sasniegumu sports</t>
  </si>
  <si>
    <t>09.25.00</t>
  </si>
  <si>
    <t>Dotācija biedrībai "Latvijas Paralimpiskā komiteja" pielāgotā sporta attīstībai</t>
  </si>
  <si>
    <t>09.23.00.</t>
  </si>
  <si>
    <t>Valsts ilgtermiņa saistības sportā – Dotācija Latvijas Olimpiskajai komitejai (LOK) – valsts galvoto aizdevumu atmaksai</t>
  </si>
  <si>
    <t>Precizētas ilgtermiņa saistības pēc LOK valsts galvoto aizdevumu pārkreditācijas. Ietaupīto finansējumu lūgts novirzīt IZM apakšprogrammai 09.21.00.</t>
  </si>
  <si>
    <t>42.03.00.</t>
  </si>
  <si>
    <t>Skolu jaunatnes Dziesmu un deju svētki</t>
  </si>
  <si>
    <t>XVIII Baltijas valstu studentu dziesmu un deju svētku “Gaudeamus” (2018.g., Igaunijā) sagatavošanai un norisei.</t>
  </si>
  <si>
    <t>XII Latvijas skolu jaunatnes dziesmu un deju svētku (2020.g.) sagatavošanai un norisei.</t>
  </si>
  <si>
    <t>70.07.00</t>
  </si>
  <si>
    <t>Eiropas Savienības, starptautiskās sadarbības programmu un inovāciju izglītības jomā īstenošanas nodrošināšana</t>
  </si>
  <si>
    <t xml:space="preserve">Pasākumam „Finansējums stipendiju nodrošināšanai ārzemniekiem studijām, pētniecībai un dalībai starptautiskajās vasaras skolās Latvijā” </t>
  </si>
  <si>
    <t>18. Labklājības ministrija</t>
  </si>
  <si>
    <t>Personu, kurām nepieciešama starptautiskā aizsardzība, pārvietošana un uzņemšana Latvijā, tai skaitā šādās apakšprogrammās:</t>
  </si>
  <si>
    <t>07.01.00</t>
  </si>
  <si>
    <t>Nodarbinātības valsts aģentūras darbības nodrošināšana</t>
  </si>
  <si>
    <t>97.01.00</t>
  </si>
  <si>
    <t>Labklājības nozares vadība un politikas plānošana</t>
  </si>
  <si>
    <t>05.62.00</t>
  </si>
  <si>
    <t>Invaliditātes ekspertīžu nodrošināšana</t>
  </si>
  <si>
    <t>ERAF līdzfinansētā projekta "VDEĀVK infrastruktūras pilnveidošana un zinātniski tehniskās bāzes nodrošināšana darbspēju un funkcionālo traucējumu izvērtēšanai" ietvaros iegādāto tehnoloģisko iekārtu nomaiņa</t>
  </si>
  <si>
    <t>Valsts finansētā ilgstošās sociālās aprūpes pakalpojuma nodrošināšana līguminstitūcijās un valsts sociālās aprūpes centros saistībā ar 12.01.2017. pieņemtajiem grozījumiem Sociālo pakalpojumu un sociālās palīdzības likumā, kas paredz no 2020.gada 1.janvāra par 5% palielināt valsts sociālās aprūpes centru un līguminstitūciju klientiem pienākošos naudas summu personiskiem izdevumiem, tai skaitā šādās apakšprogrammās:</t>
  </si>
  <si>
    <t>05.01.00</t>
  </si>
  <si>
    <t>Sociālās rehabilitācijas valsts programmas</t>
  </si>
  <si>
    <t>05.03.00</t>
  </si>
  <si>
    <t>Aprūpe valsts sociālās aprūpes institūcijās</t>
  </si>
  <si>
    <t xml:space="preserve">19. Tieslietu ministrija </t>
  </si>
  <si>
    <t>04.01.00</t>
  </si>
  <si>
    <t>"Ieslodzījuma vietas"</t>
  </si>
  <si>
    <t xml:space="preserve">Ieslodzījuma vietu pārvaldes amatpersonām ar speciālo dienesta pakāpi pēc katriem pieciem nepārtrauktas izdienas gadiem vienreizēja pabalsta (triju mēnešalgu apmērā atbilstoši pēdējam amatam) nodrošināšanai saskaņā ar Valsts un pašvaldību institūciju amatpersonu un darbinieku atlīdzības likuma 25.panta ceturto daļu. </t>
  </si>
  <si>
    <t>04.03.00</t>
  </si>
  <si>
    <t>"Probācijas īstenošana"</t>
  </si>
  <si>
    <t>Eiropas Ekonomikas zonas un Norvēģijas finanšu instrumentu finansētā projekta Nr.LV0100 "Alternatīvu brīvības atņemšanai sekmēšana (ieskaitot iespējamo pilotprojektu elektroniskajai uzraudzībai)" ietvaros iegādātās datortehnikas apdrošināšanai un uzturēšanai (kopējie aprīkojuma izdevumi projekta ietvaros – 400 814 euro).</t>
  </si>
  <si>
    <t xml:space="preserve">Valsts probācijas dienestam noteikto funkciju izpildes nemainīgā līmenī nodrošināšanai, ņemot vērā straujo probācijas klientu skaita pieaugumu. ( 2015.gada 12.novembra likums "Grozījumi Krimināllikumā" paredz papildsodu - probācijas uzraudzība - kā obligāti nosakāmu papildsodu, ja persona ir izdarījusi noziedzīgu nodarījumu pret personas tikumību un dzimumneaizskaramību un pagarina probācijas uzraudzības iespējamo piemērošanas maksimālo termiņu uz pieciem gadiem līdzšinējo trīs gadu vietā.)
 </t>
  </si>
  <si>
    <t xml:space="preserve">Valsts probācijas dienestam probācijas programmas ieslodzījuma vietās pilnā apjomā nodrošināšanai, jo saskaņā ar 2015.gada 30.novembra likuma "Grozījumi Valsts probācijas dienesta likumā" pārejas noteikumu 5.punktu Valsts probācijas dienests līdz 2018.gada 31.decembrim neīsteno probācijas programmas notiesātajiem, kuri izcieš sodu brīvības atņemšanas iestādēs, izņemot probācijas programmas notiesātajiem jauniešiem un personām, kuras notiesātas par noziedzīgu nodarījumu pret tikumību un dzimumneaizskaramību. Tādejādi likums paredz, ka līdz šim ierobežotā funkcija būtu pilnā apjomā jāatjauno no 2019.gada 1.janvāra. </t>
  </si>
  <si>
    <t>22.Kultūras ministrija</t>
  </si>
  <si>
    <t>19.03.00.</t>
  </si>
  <si>
    <t>Filmu nozare</t>
  </si>
  <si>
    <t>Pašu ieņēmumu kompensācija, saistībā ar Augstākās tiesas 2017.gada. 31.janvāra lēmumu par padomju filmu autortiesībām, ar kuru noteikts - 973 padomju laikā uzņemto filmu mantiskās autortiesības pieder fiziskām personām, kuru radošās darbības rezultātā filmas tapušas</t>
  </si>
  <si>
    <t>19.07.00.</t>
  </si>
  <si>
    <t>Mākslas un literatūra</t>
  </si>
  <si>
    <t>Atlīdzības izmaksai par 2019., 2020. un 2021.gadā veikto reprogrāfisko reproducēšanu valsts pārvaldē</t>
  </si>
  <si>
    <t>20.00.00.</t>
  </si>
  <si>
    <t>Kultūrizglītība</t>
  </si>
  <si>
    <t xml:space="preserve">Lai nodrošinātu bāzes finansējumu augstskolām 100 % apmērā </t>
  </si>
  <si>
    <t>Augstākās izglītības iestāžu pedagogu darba samaksas nodrošināšanai</t>
  </si>
  <si>
    <t xml:space="preserve">Lai nodrošinātu vienlīdzīgas stipendijas profesionālās vidējās izglītības iestāžu audzēkņiem, neatkarīgi no iestādes dibinātāja un paaugstinātu Kultūras ministrijas padotībā esošo izglītības iestāžu vidējās stipendijas līdz Izglītības un zinātnes ministrijas profesionālo izglītības iestāžu līmenim </t>
  </si>
  <si>
    <t xml:space="preserve">Profesionālās izglītības kompetences centra “Ventspils Mūzikas vidusskola”  telpu nomai </t>
  </si>
  <si>
    <t xml:space="preserve">Piemaksas 10% apmērā pedagogiem, Emīla Dārziņa mūzikas vidusskolu un Rīgas Horeogrāfijas vidusskolu pievienojot profesionālās izglītības kompetences centram „Nacionālā mākslu vidusskola” </t>
  </si>
  <si>
    <t>Piemaksas 10% apmērā Daugavpils Dizaina un mākslas vidusskolas „Saules skola”” pedagogiem sakarā ar plānoto profesionālās izglītības kompetences centra statusa iegūšanu.</t>
  </si>
  <si>
    <t>22.10.00.</t>
  </si>
  <si>
    <t>Sabiedrības saliedētības pasākumi</t>
  </si>
  <si>
    <t>Kultūras ministrijas funkcijas - izstrādāt valsts politiku sabiedrības integrācijas jomā, izstrādāt masu informācijas (plašsaziņas) līdzekļu politiku - nodrošināšanai</t>
  </si>
  <si>
    <t>29. Veselības ministrija</t>
  </si>
  <si>
    <t>Augstākā medicīniskā izglītība</t>
  </si>
  <si>
    <t>Rīgas Stradiņa universitātei pedagogu darba samaksas pieauguma nodrošināšanai augstākās izglītības iestāžu jaunā pedagogu darba samaksas modeļa ietvaros</t>
  </si>
  <si>
    <t>37.04.00</t>
  </si>
  <si>
    <t>Maksājumi starptautiskajās organizācijās</t>
  </si>
  <si>
    <t>Dalības maksas nodrošināšanai Nacionālo Antidopinga organizāciju institūtā (iNADO)</t>
  </si>
  <si>
    <t>39.04.00</t>
  </si>
  <si>
    <t>Neatliekamā medicīniskā palīdzība</t>
  </si>
  <si>
    <t>Neatliekamās medicīniskās palīdzības dienestam pabalstu nodrošināšanai saistībā ar darbinieku došanos izdienas pensijā</t>
  </si>
  <si>
    <t>5.pielikums</t>
  </si>
  <si>
    <t>Informatīvajam ziņojumam 
„Par valsts pamatbudžeta un valsts speciālā budžeta bāzi 2018., 2019. un 2020.gadam un bāzes izdevumos neiekļauto ministriju un citu centrālo valsts iestāžu iesniegto pasākumu sarakstu”</t>
  </si>
  <si>
    <t>Finanšu ministre</t>
  </si>
  <si>
    <t>D. Reizniece - Ozola</t>
  </si>
  <si>
    <t>Eiropas Ekonomikas zonas un Norvēģijas finanšu instrumentu finansētā projekta Nr.LV0099 "Jauna nodaļa Olaines cietumā, ieskaitot būvniecību un personāla apmācību" ietvaros veikto ieguldījumu uzturēšanai. Uzturēšanas fonds aprēķināts 10% apmērā no projektā plānotajiem izdevumiem jaunās nodaļas izveidei un iekārtu iegādēm (6 465 709 euro).</t>
  </si>
  <si>
    <t>Pievienotās vērtības nodokļa maksājumiem valsts akciju sabiedrības “Valsts nekustamie īpašumi” rēķinos par nekustamā īpašuma nodokli</t>
  </si>
  <si>
    <t>JPI 17-19.gadam "Latvijas tirdzniecības un ekonomisko interešu nostiprināšana, tai skaitā ES daudzgadu budžeta 2014.-2020.gadam vidusposma pārskata un nākamā ES daudzgadu budžeta pēc 2020.gada veidošanas procesā" turpināšanai</t>
  </si>
  <si>
    <t xml:space="preserve">Valsts pamatbudžeta bāzē 2018., 2019. un 2020.gadam neiekļautie ministriju un citu centrālo valsts iestāžu iesniegtie pasākumi </t>
  </si>
  <si>
    <t xml:space="preserve">Heinrihsone 67083813,
</t>
  </si>
  <si>
    <t xml:space="preserve">elina.heinrihsone@fm.gov.lv </t>
  </si>
  <si>
    <t>Iepriekš izveidoto un pilnveidoto valsts informācijas sistēmu (t.sk. licenču) un atsevišķu informācijas tehnoloģiju risinājumu uzturēšanai, kā arī prognozētajam indikatīvajam sadārdzinājumam Valsts ieņēmumu dienesta informācijas sistēmu uzturēšanai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</si>
</sst>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numFmts>
  <fonts count="17">
    <font>
      <sz val="10"/>
      <color theme="1"/>
      <name val="Arial"/>
      <family val="2"/>
      <charset val="186"/>
    </font>
    <font>
      <sz val="11"/>
      <color indexed="8"/>
      <name val="Calibri"/>
      <family val="2"/>
      <charset val="186"/>
    </font>
    <font>
      <sz val="10"/>
      <color indexed="8"/>
      <name val="Arial"/>
      <family val="2"/>
    </font>
    <font>
      <sz val="10"/>
      <name val="Times New Roman"/>
      <family val="1"/>
      <charset val="186"/>
    </font>
    <font>
      <sz val="10"/>
      <name val="Arial"/>
      <family val="2"/>
      <charset val="186"/>
    </font>
    <font>
      <sz val="10"/>
      <color theme="1"/>
      <name val="Arial"/>
      <family val="2"/>
      <charset val="186"/>
    </font>
    <font>
      <sz val="11"/>
      <color theme="1"/>
      <name val="Calibri"/>
      <family val="2"/>
      <charset val="186"/>
      <scheme val="minor"/>
    </font>
    <font>
      <b/>
      <sz val="10"/>
      <color theme="1"/>
      <name val="Times New Roman"/>
      <family val="1"/>
      <charset val="186"/>
    </font>
    <font>
      <sz val="10"/>
      <color theme="1"/>
      <name val="Times New Roman"/>
      <family val="1"/>
      <charset val="186"/>
    </font>
    <font>
      <b/>
      <sz val="12"/>
      <color theme="1"/>
      <name val="Times New Roman"/>
      <family val="1"/>
      <charset val="186"/>
    </font>
    <font>
      <sz val="10"/>
      <color theme="1"/>
      <name val="Times New Roman"/>
      <family val="1"/>
    </font>
    <font>
      <i/>
      <sz val="10"/>
      <color theme="1"/>
      <name val="Times New Roman"/>
      <family val="1"/>
      <charset val="186"/>
    </font>
    <font>
      <sz val="12"/>
      <color theme="1"/>
      <name val="Times New Roman"/>
      <family val="1"/>
      <charset val="186"/>
    </font>
    <font>
      <sz val="12"/>
      <name val="Times New Roman"/>
      <family val="1"/>
      <charset val="186"/>
    </font>
    <font>
      <i/>
      <sz val="10"/>
      <name val="TimesNewRoman"/>
      <charset val="186"/>
    </font>
    <font>
      <sz val="14"/>
      <color theme="1"/>
      <name val="Times New Roman"/>
      <family val="1"/>
      <charset val="186"/>
    </font>
    <font>
      <u/>
      <sz val="10"/>
      <color theme="10"/>
      <name val="Arial"/>
      <family val="2"/>
      <charset val="186"/>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7"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s>
  <cellStyleXfs count="11">
    <xf numFmtId="0" fontId="0" fillId="0" borderId="0"/>
    <xf numFmtId="0" fontId="6" fillId="0" borderId="0"/>
    <xf numFmtId="0" fontId="5" fillId="0" borderId="0"/>
    <xf numFmtId="0" fontId="6" fillId="0" borderId="0"/>
    <xf numFmtId="0" fontId="1" fillId="0" borderId="0"/>
    <xf numFmtId="0" fontId="3" fillId="0" borderId="0" applyNumberFormat="0" applyProtection="0">
      <alignment horizontal="left" vertical="center" wrapText="1" indent="1" shrinkToFit="1"/>
    </xf>
    <xf numFmtId="0" fontId="4" fillId="0" borderId="1" applyNumberFormat="0" applyProtection="0">
      <alignment horizontal="left" vertical="center" indent="1"/>
    </xf>
    <xf numFmtId="4" fontId="2" fillId="0" borderId="1" applyNumberFormat="0" applyProtection="0">
      <alignment horizontal="right" vertical="center"/>
    </xf>
    <xf numFmtId="4" fontId="2" fillId="0" borderId="1" applyNumberFormat="0" applyProtection="0">
      <alignment horizontal="left" wrapText="1" indent="1"/>
    </xf>
    <xf numFmtId="0" fontId="4" fillId="0" borderId="0"/>
    <xf numFmtId="0" fontId="16" fillId="0" borderId="0" applyNumberFormat="0" applyFill="0" applyBorder="0" applyAlignment="0" applyProtection="0"/>
  </cellStyleXfs>
  <cellXfs count="104">
    <xf numFmtId="0" fontId="0" fillId="0" borderId="0" xfId="0"/>
    <xf numFmtId="3" fontId="8" fillId="0" borderId="0" xfId="0" applyNumberFormat="1" applyFont="1" applyAlignment="1">
      <alignment vertical="top" wrapText="1"/>
    </xf>
    <xf numFmtId="3" fontId="8" fillId="0" borderId="0" xfId="0" applyNumberFormat="1" applyFont="1" applyAlignment="1">
      <alignment horizontal="left" vertical="top" wrapText="1"/>
    </xf>
    <xf numFmtId="3" fontId="7" fillId="0" borderId="2" xfId="0" applyNumberFormat="1" applyFont="1" applyFill="1" applyBorder="1" applyAlignment="1">
      <alignment horizontal="left" vertical="top" wrapText="1"/>
    </xf>
    <xf numFmtId="3" fontId="8" fillId="0" borderId="2" xfId="0" applyNumberFormat="1" applyFont="1" applyBorder="1" applyAlignment="1">
      <alignment horizontal="left" vertical="top" wrapText="1"/>
    </xf>
    <xf numFmtId="0" fontId="8" fillId="0" borderId="2" xfId="0" applyNumberFormat="1" applyFont="1" applyBorder="1" applyAlignment="1">
      <alignment horizontal="left" vertical="top" wrapText="1"/>
    </xf>
    <xf numFmtId="3" fontId="8" fillId="0" borderId="2" xfId="0" applyNumberFormat="1" applyFont="1" applyBorder="1" applyAlignment="1">
      <alignment horizontal="right" vertical="top" wrapText="1"/>
    </xf>
    <xf numFmtId="3" fontId="7" fillId="0" borderId="2" xfId="0" applyNumberFormat="1" applyFont="1" applyFill="1" applyBorder="1" applyAlignment="1">
      <alignment horizontal="right" vertical="top" wrapText="1"/>
    </xf>
    <xf numFmtId="3" fontId="8" fillId="0" borderId="0" xfId="0" applyNumberFormat="1" applyFont="1" applyFill="1" applyAlignment="1">
      <alignment vertical="top" wrapText="1"/>
    </xf>
    <xf numFmtId="3" fontId="7" fillId="2" borderId="3" xfId="0" applyNumberFormat="1" applyFont="1" applyFill="1" applyBorder="1" applyAlignment="1">
      <alignment horizontal="right" vertical="top" wrapText="1"/>
    </xf>
    <xf numFmtId="3" fontId="8" fillId="0" borderId="3" xfId="0" applyNumberFormat="1" applyFont="1" applyFill="1" applyBorder="1" applyAlignment="1">
      <alignment vertical="top" wrapText="1"/>
    </xf>
    <xf numFmtId="3" fontId="7" fillId="2" borderId="3" xfId="0" applyNumberFormat="1" applyFont="1" applyFill="1" applyBorder="1" applyAlignment="1">
      <alignment horizontal="left" vertical="top" wrapText="1"/>
    </xf>
    <xf numFmtId="3" fontId="8" fillId="2" borderId="3" xfId="0" applyNumberFormat="1" applyFont="1" applyFill="1" applyBorder="1" applyAlignment="1">
      <alignment horizontal="left" vertical="top" wrapText="1"/>
    </xf>
    <xf numFmtId="0" fontId="8" fillId="2" borderId="3" xfId="0" applyNumberFormat="1" applyFont="1" applyFill="1" applyBorder="1" applyAlignment="1">
      <alignment horizontal="left" vertical="top" wrapText="1"/>
    </xf>
    <xf numFmtId="3" fontId="8" fillId="0" borderId="3" xfId="0" applyNumberFormat="1" applyFont="1" applyFill="1" applyBorder="1" applyAlignment="1">
      <alignment horizontal="right" vertical="top" wrapText="1"/>
    </xf>
    <xf numFmtId="3" fontId="8" fillId="3" borderId="3" xfId="0" applyNumberFormat="1" applyFont="1" applyFill="1" applyBorder="1" applyAlignment="1">
      <alignment horizontal="right" vertical="top" wrapText="1"/>
    </xf>
    <xf numFmtId="3" fontId="8" fillId="0" borderId="0" xfId="0" applyNumberFormat="1" applyFont="1" applyAlignment="1">
      <alignment horizontal="right" vertical="top" wrapText="1"/>
    </xf>
    <xf numFmtId="3" fontId="8" fillId="0" borderId="3" xfId="0" applyNumberFormat="1" applyFont="1" applyFill="1" applyBorder="1" applyAlignment="1">
      <alignment horizontal="left" vertical="top" wrapText="1"/>
    </xf>
    <xf numFmtId="3" fontId="8" fillId="0" borderId="2" xfId="0" applyNumberFormat="1" applyFont="1" applyFill="1" applyBorder="1" applyAlignment="1">
      <alignment horizontal="left" vertical="top" wrapText="1"/>
    </xf>
    <xf numFmtId="3" fontId="7" fillId="0" borderId="3" xfId="0" applyNumberFormat="1" applyFont="1" applyFill="1" applyBorder="1" applyAlignment="1">
      <alignment horizontal="right" vertical="top" wrapText="1"/>
    </xf>
    <xf numFmtId="0" fontId="8" fillId="0" borderId="3" xfId="0" applyNumberFormat="1" applyFont="1" applyBorder="1" applyAlignment="1">
      <alignment horizontal="left" vertical="top" wrapText="1"/>
    </xf>
    <xf numFmtId="3" fontId="8" fillId="0" borderId="3" xfId="0" applyNumberFormat="1" applyFont="1" applyBorder="1" applyAlignment="1">
      <alignment horizontal="left" vertical="top" wrapText="1"/>
    </xf>
    <xf numFmtId="3" fontId="8" fillId="0" borderId="3" xfId="0" applyNumberFormat="1" applyFont="1" applyBorder="1" applyAlignment="1">
      <alignment horizontal="right" vertical="top" wrapText="1"/>
    </xf>
    <xf numFmtId="3" fontId="7" fillId="0" borderId="9" xfId="0" applyNumberFormat="1" applyFont="1" applyFill="1" applyBorder="1" applyAlignment="1">
      <alignment horizontal="right" vertical="top" wrapText="1"/>
    </xf>
    <xf numFmtId="0" fontId="8" fillId="0" borderId="9" xfId="0" applyNumberFormat="1" applyFont="1" applyFill="1" applyBorder="1" applyAlignment="1">
      <alignment horizontal="left" vertical="top" wrapText="1"/>
    </xf>
    <xf numFmtId="3" fontId="8" fillId="0" borderId="9" xfId="0" applyNumberFormat="1" applyFont="1" applyFill="1" applyBorder="1" applyAlignment="1">
      <alignment horizontal="left" vertical="top" wrapText="1"/>
    </xf>
    <xf numFmtId="3" fontId="8" fillId="0" borderId="9" xfId="0" applyNumberFormat="1" applyFont="1" applyFill="1" applyBorder="1" applyAlignment="1">
      <alignment horizontal="right" vertical="top" wrapText="1"/>
    </xf>
    <xf numFmtId="3" fontId="8" fillId="0" borderId="3" xfId="0" applyNumberFormat="1" applyFont="1" applyFill="1" applyBorder="1" applyAlignment="1">
      <alignment horizontal="center" vertical="center" wrapText="1"/>
    </xf>
    <xf numFmtId="3" fontId="10" fillId="0" borderId="0" xfId="0" applyNumberFormat="1" applyFont="1" applyAlignment="1">
      <alignment vertical="top" wrapText="1"/>
    </xf>
    <xf numFmtId="3" fontId="7" fillId="0" borderId="3" xfId="0" applyNumberFormat="1" applyFont="1" applyFill="1" applyBorder="1" applyAlignment="1">
      <alignment horizontal="left" vertical="top" wrapText="1"/>
    </xf>
    <xf numFmtId="3" fontId="8" fillId="0" borderId="0" xfId="0" applyNumberFormat="1" applyFont="1" applyAlignment="1">
      <alignment horizontal="center" vertical="top" wrapText="1"/>
    </xf>
    <xf numFmtId="0" fontId="8" fillId="0" borderId="3" xfId="0" applyNumberFormat="1" applyFont="1" applyFill="1" applyBorder="1" applyAlignment="1">
      <alignment vertical="top" wrapText="1"/>
    </xf>
    <xf numFmtId="0" fontId="9" fillId="4" borderId="3" xfId="0" applyNumberFormat="1" applyFont="1" applyFill="1" applyBorder="1" applyAlignment="1">
      <alignment horizontal="center" vertical="center" wrapText="1"/>
    </xf>
    <xf numFmtId="3" fontId="9" fillId="4" borderId="3" xfId="0" applyNumberFormat="1" applyFont="1" applyFill="1" applyBorder="1" applyAlignment="1">
      <alignment horizontal="left" vertical="center" wrapText="1"/>
    </xf>
    <xf numFmtId="3" fontId="12" fillId="4" borderId="3" xfId="0" applyNumberFormat="1" applyFont="1" applyFill="1" applyBorder="1" applyAlignment="1">
      <alignment horizontal="left" vertical="center" wrapText="1"/>
    </xf>
    <xf numFmtId="3" fontId="9" fillId="4" borderId="3" xfId="0" applyNumberFormat="1" applyFont="1" applyFill="1" applyBorder="1" applyAlignment="1">
      <alignment horizontal="right" vertical="center" wrapText="1"/>
    </xf>
    <xf numFmtId="3" fontId="12" fillId="0" borderId="0" xfId="0" applyNumberFormat="1" applyFont="1" applyFill="1" applyAlignment="1">
      <alignment vertical="center" wrapText="1"/>
    </xf>
    <xf numFmtId="0" fontId="12" fillId="6" borderId="9" xfId="0" applyNumberFormat="1" applyFont="1" applyFill="1" applyBorder="1" applyAlignment="1">
      <alignment horizontal="left" vertical="center" wrapText="1"/>
    </xf>
    <xf numFmtId="3" fontId="9" fillId="6" borderId="3" xfId="0" applyNumberFormat="1" applyFont="1" applyFill="1" applyBorder="1" applyAlignment="1">
      <alignment horizontal="left" vertical="center" wrapText="1"/>
    </xf>
    <xf numFmtId="3" fontId="12" fillId="6" borderId="9" xfId="0" applyNumberFormat="1" applyFont="1" applyFill="1" applyBorder="1" applyAlignment="1">
      <alignment horizontal="left" vertical="center" wrapText="1"/>
    </xf>
    <xf numFmtId="3" fontId="9" fillId="6" borderId="9" xfId="0" applyNumberFormat="1" applyFont="1" applyFill="1" applyBorder="1" applyAlignment="1">
      <alignment horizontal="right" vertical="center" wrapText="1"/>
    </xf>
    <xf numFmtId="3" fontId="12" fillId="0" borderId="0" xfId="0" applyNumberFormat="1" applyFont="1" applyAlignment="1">
      <alignment vertical="center" wrapText="1"/>
    </xf>
    <xf numFmtId="0" fontId="12" fillId="0" borderId="9" xfId="0" applyNumberFormat="1" applyFont="1" applyFill="1" applyBorder="1" applyAlignment="1">
      <alignment horizontal="left" vertical="top" wrapText="1"/>
    </xf>
    <xf numFmtId="3" fontId="12" fillId="0" borderId="3" xfId="0" applyNumberFormat="1" applyFont="1" applyFill="1" applyBorder="1" applyAlignment="1">
      <alignment horizontal="center" vertical="center" wrapText="1"/>
    </xf>
    <xf numFmtId="3" fontId="12" fillId="0" borderId="9" xfId="0" applyNumberFormat="1" applyFont="1" applyFill="1" applyBorder="1" applyAlignment="1">
      <alignment horizontal="left" vertical="top" wrapText="1"/>
    </xf>
    <xf numFmtId="3" fontId="12" fillId="0" borderId="9" xfId="0" applyNumberFormat="1" applyFont="1" applyFill="1" applyBorder="1" applyAlignment="1">
      <alignment horizontal="right" vertical="top" wrapText="1"/>
    </xf>
    <xf numFmtId="3" fontId="9" fillId="0" borderId="9" xfId="0" applyNumberFormat="1" applyFont="1" applyFill="1" applyBorder="1" applyAlignment="1">
      <alignment horizontal="right" vertical="top" wrapText="1"/>
    </xf>
    <xf numFmtId="3" fontId="12" fillId="0" borderId="0" xfId="0" applyNumberFormat="1" applyFont="1" applyAlignment="1">
      <alignment vertical="top" wrapText="1"/>
    </xf>
    <xf numFmtId="0" fontId="12" fillId="4" borderId="3" xfId="0" applyNumberFormat="1" applyFont="1" applyFill="1" applyBorder="1" applyAlignment="1">
      <alignment horizontal="left" vertical="center" wrapText="1"/>
    </xf>
    <xf numFmtId="0" fontId="12" fillId="5" borderId="9" xfId="0" applyNumberFormat="1" applyFont="1" applyFill="1" applyBorder="1" applyAlignment="1">
      <alignment horizontal="left" vertical="center" wrapText="1"/>
    </xf>
    <xf numFmtId="3" fontId="9" fillId="5" borderId="9" xfId="0" applyNumberFormat="1" applyFont="1" applyFill="1" applyBorder="1" applyAlignment="1">
      <alignment horizontal="left" vertical="center" wrapText="1"/>
    </xf>
    <xf numFmtId="3" fontId="12" fillId="5" borderId="9" xfId="0" applyNumberFormat="1" applyFont="1" applyFill="1" applyBorder="1" applyAlignment="1">
      <alignment horizontal="left" vertical="center" wrapText="1"/>
    </xf>
    <xf numFmtId="3" fontId="9" fillId="5" borderId="9" xfId="0" applyNumberFormat="1" applyFont="1" applyFill="1" applyBorder="1" applyAlignment="1">
      <alignment horizontal="right" vertical="center" wrapText="1"/>
    </xf>
    <xf numFmtId="3" fontId="8" fillId="3" borderId="3" xfId="0" applyNumberFormat="1" applyFont="1" applyFill="1" applyBorder="1" applyAlignment="1">
      <alignment horizontal="left" vertical="top" wrapText="1"/>
    </xf>
    <xf numFmtId="3" fontId="12" fillId="0" borderId="0" xfId="0" applyNumberFormat="1" applyFont="1" applyFill="1" applyAlignment="1">
      <alignment vertical="top" wrapText="1"/>
    </xf>
    <xf numFmtId="14" fontId="8" fillId="0" borderId="3" xfId="0" quotePrefix="1" applyNumberFormat="1" applyFont="1" applyFill="1" applyBorder="1" applyAlignment="1">
      <alignment vertical="top" wrapText="1"/>
    </xf>
    <xf numFmtId="1" fontId="7" fillId="0" borderId="4" xfId="0" applyNumberFormat="1" applyFont="1" applyBorder="1" applyAlignment="1">
      <alignment horizontal="center" vertical="top" wrapText="1"/>
    </xf>
    <xf numFmtId="0" fontId="8" fillId="0" borderId="10" xfId="0" applyNumberFormat="1" applyFont="1" applyFill="1" applyBorder="1" applyAlignment="1">
      <alignment vertical="top" wrapText="1"/>
    </xf>
    <xf numFmtId="49" fontId="8" fillId="0" borderId="10" xfId="0" applyNumberFormat="1" applyFont="1" applyFill="1" applyBorder="1" applyAlignment="1">
      <alignment horizontal="left" vertical="top" wrapText="1"/>
    </xf>
    <xf numFmtId="3" fontId="8" fillId="0" borderId="10" xfId="0" applyNumberFormat="1" applyFont="1" applyFill="1" applyBorder="1" applyAlignment="1">
      <alignment vertical="top" wrapText="1"/>
    </xf>
    <xf numFmtId="3" fontId="8" fillId="3" borderId="10" xfId="0" applyNumberFormat="1" applyFont="1" applyFill="1" applyBorder="1" applyAlignment="1">
      <alignment horizontal="right" vertical="top" wrapText="1"/>
    </xf>
    <xf numFmtId="49" fontId="8" fillId="0" borderId="3" xfId="0" applyNumberFormat="1" applyFont="1" applyFill="1" applyBorder="1" applyAlignment="1">
      <alignment horizontal="left" vertical="top" wrapText="1"/>
    </xf>
    <xf numFmtId="0" fontId="8" fillId="0" borderId="11" xfId="0" applyFont="1" applyFill="1" applyBorder="1" applyAlignment="1">
      <alignment vertical="top" wrapText="1"/>
    </xf>
    <xf numFmtId="0" fontId="8" fillId="0" borderId="9" xfId="0" applyNumberFormat="1" applyFont="1" applyFill="1" applyBorder="1" applyAlignment="1">
      <alignment vertical="top" wrapText="1"/>
    </xf>
    <xf numFmtId="49" fontId="8" fillId="0" borderId="9" xfId="0" applyNumberFormat="1" applyFont="1" applyFill="1" applyBorder="1" applyAlignment="1">
      <alignment horizontal="left" vertical="top" wrapText="1"/>
    </xf>
    <xf numFmtId="3" fontId="8" fillId="0" borderId="9" xfId="0" applyNumberFormat="1" applyFont="1" applyFill="1" applyBorder="1" applyAlignment="1">
      <alignment vertical="top" wrapText="1"/>
    </xf>
    <xf numFmtId="49" fontId="8" fillId="0" borderId="3" xfId="0" applyNumberFormat="1" applyFont="1" applyFill="1" applyBorder="1" applyAlignment="1">
      <alignment vertical="top" wrapText="1"/>
    </xf>
    <xf numFmtId="0" fontId="8" fillId="0" borderId="13" xfId="0" applyNumberFormat="1" applyFont="1" applyFill="1" applyBorder="1" applyAlignment="1">
      <alignment vertical="top" wrapText="1"/>
    </xf>
    <xf numFmtId="49" fontId="8" fillId="0" borderId="13" xfId="0" applyNumberFormat="1" applyFont="1" applyFill="1" applyBorder="1" applyAlignment="1">
      <alignment horizontal="left" vertical="top" wrapText="1"/>
    </xf>
    <xf numFmtId="3" fontId="8" fillId="0" borderId="13" xfId="0" applyNumberFormat="1" applyFont="1" applyFill="1" applyBorder="1" applyAlignment="1">
      <alignment vertical="top" wrapText="1"/>
    </xf>
    <xf numFmtId="3" fontId="8" fillId="0" borderId="13" xfId="0" applyNumberFormat="1" applyFont="1" applyFill="1" applyBorder="1" applyAlignment="1">
      <alignment horizontal="right" vertical="top" wrapText="1"/>
    </xf>
    <xf numFmtId="3" fontId="7" fillId="0" borderId="0" xfId="0" applyNumberFormat="1" applyFont="1" applyAlignment="1">
      <alignment horizontal="right" vertical="top" wrapText="1"/>
    </xf>
    <xf numFmtId="0" fontId="8" fillId="0" borderId="3" xfId="0" quotePrefix="1" applyNumberFormat="1" applyFont="1" applyFill="1" applyBorder="1" applyAlignment="1">
      <alignment vertical="top" wrapText="1"/>
    </xf>
    <xf numFmtId="3" fontId="8" fillId="0" borderId="3" xfId="0" quotePrefix="1" applyNumberFormat="1" applyFont="1" applyFill="1" applyBorder="1" applyAlignment="1">
      <alignment vertical="top" wrapText="1"/>
    </xf>
    <xf numFmtId="14" fontId="8" fillId="0" borderId="3" xfId="0" applyNumberFormat="1" applyFont="1" applyFill="1" applyBorder="1" applyAlignment="1">
      <alignment vertical="top" wrapText="1"/>
    </xf>
    <xf numFmtId="0" fontId="8" fillId="0" borderId="3" xfId="0" applyNumberFormat="1" applyFont="1" applyFill="1" applyBorder="1" applyAlignment="1">
      <alignment horizontal="left" vertical="top" wrapText="1"/>
    </xf>
    <xf numFmtId="14" fontId="11" fillId="0" borderId="3" xfId="0" applyNumberFormat="1" applyFont="1" applyFill="1" applyBorder="1" applyAlignment="1">
      <alignment vertical="top" wrapText="1"/>
    </xf>
    <xf numFmtId="3" fontId="11" fillId="0" borderId="3" xfId="0" applyNumberFormat="1" applyFont="1" applyFill="1" applyBorder="1" applyAlignment="1">
      <alignment horizontal="left" vertical="top" wrapText="1"/>
    </xf>
    <xf numFmtId="3" fontId="11" fillId="0" borderId="3" xfId="0" applyNumberFormat="1" applyFont="1" applyFill="1" applyBorder="1" applyAlignment="1">
      <alignment horizontal="right" vertical="top" wrapText="1"/>
    </xf>
    <xf numFmtId="49" fontId="11" fillId="0" borderId="11" xfId="0" applyNumberFormat="1" applyFont="1" applyFill="1" applyBorder="1" applyAlignment="1">
      <alignment vertical="top" wrapText="1"/>
    </xf>
    <xf numFmtId="164" fontId="14" fillId="0" borderId="3" xfId="9" applyNumberFormat="1" applyFont="1" applyFill="1" applyBorder="1" applyAlignment="1">
      <alignment wrapText="1"/>
    </xf>
    <xf numFmtId="3" fontId="11" fillId="3" borderId="3" xfId="0" applyNumberFormat="1" applyFont="1" applyFill="1" applyBorder="1" applyAlignment="1">
      <alignment horizontal="right" vertical="top" wrapText="1"/>
    </xf>
    <xf numFmtId="3" fontId="11" fillId="0" borderId="3" xfId="0" applyNumberFormat="1" applyFont="1" applyBorder="1" applyAlignment="1">
      <alignment horizontal="left" vertical="top" wrapText="1"/>
    </xf>
    <xf numFmtId="3" fontId="11" fillId="0" borderId="3" xfId="0" applyNumberFormat="1" applyFont="1" applyBorder="1" applyAlignment="1">
      <alignment horizontal="right" vertical="top" wrapText="1"/>
    </xf>
    <xf numFmtId="0" fontId="8" fillId="0" borderId="0" xfId="0" applyFont="1" applyAlignment="1">
      <alignment vertical="top" wrapText="1"/>
    </xf>
    <xf numFmtId="0" fontId="13" fillId="0" borderId="0" xfId="0" applyFont="1"/>
    <xf numFmtId="3" fontId="15" fillId="0" borderId="0" xfId="0" applyNumberFormat="1" applyFont="1" applyAlignment="1">
      <alignment vertical="top" wrapText="1"/>
    </xf>
    <xf numFmtId="0" fontId="13" fillId="0" borderId="0" xfId="0" applyFont="1" applyAlignment="1">
      <alignment horizontal="right"/>
    </xf>
    <xf numFmtId="3" fontId="8" fillId="0" borderId="0" xfId="0" applyNumberFormat="1" applyFont="1" applyAlignment="1">
      <alignment horizontal="left" vertical="top"/>
    </xf>
    <xf numFmtId="3" fontId="16" fillId="0" borderId="0" xfId="10" applyNumberFormat="1" applyAlignment="1">
      <alignment horizontal="left" vertical="top"/>
    </xf>
    <xf numFmtId="3" fontId="8" fillId="0" borderId="3" xfId="0" applyNumberFormat="1" applyFont="1" applyFill="1" applyBorder="1" applyAlignment="1">
      <alignment horizontal="left" vertical="top" wrapText="1"/>
    </xf>
    <xf numFmtId="3" fontId="8" fillId="0" borderId="0" xfId="0" applyNumberFormat="1" applyFont="1" applyAlignment="1">
      <alignment horizontal="right" vertical="top" wrapText="1"/>
    </xf>
    <xf numFmtId="3" fontId="7" fillId="0" borderId="0" xfId="0" applyNumberFormat="1" applyFont="1" applyAlignment="1">
      <alignment horizontal="right" vertical="top" wrapText="1"/>
    </xf>
    <xf numFmtId="3" fontId="8" fillId="0" borderId="12" xfId="0" applyNumberFormat="1" applyFont="1" applyFill="1" applyBorder="1" applyAlignment="1">
      <alignment horizontal="left" vertical="top" wrapText="1"/>
    </xf>
    <xf numFmtId="3" fontId="8" fillId="0" borderId="9" xfId="0" applyNumberFormat="1" applyFont="1" applyFill="1" applyBorder="1" applyAlignment="1">
      <alignment horizontal="left" vertical="top" wrapText="1"/>
    </xf>
    <xf numFmtId="3" fontId="9" fillId="0" borderId="0" xfId="0" applyNumberFormat="1" applyFont="1" applyAlignment="1">
      <alignment horizontal="center" vertical="top" wrapText="1"/>
    </xf>
    <xf numFmtId="0" fontId="8" fillId="0" borderId="5" xfId="0" applyNumberFormat="1" applyFont="1" applyBorder="1" applyAlignment="1">
      <alignment horizontal="center" vertical="top" wrapText="1"/>
    </xf>
    <xf numFmtId="0" fontId="8" fillId="0" borderId="4" xfId="0" applyNumberFormat="1" applyFont="1" applyBorder="1" applyAlignment="1">
      <alignment horizontal="center" vertical="top" wrapText="1"/>
    </xf>
    <xf numFmtId="3" fontId="8" fillId="0" borderId="5" xfId="0" applyNumberFormat="1" applyFont="1" applyBorder="1" applyAlignment="1">
      <alignment horizontal="center" vertical="top" wrapText="1"/>
    </xf>
    <xf numFmtId="3" fontId="8" fillId="0" borderId="4" xfId="0" applyNumberFormat="1" applyFont="1" applyBorder="1" applyAlignment="1">
      <alignment horizontal="center" vertical="top" wrapText="1"/>
    </xf>
    <xf numFmtId="3" fontId="8" fillId="0" borderId="6" xfId="0" applyNumberFormat="1" applyFont="1" applyBorder="1" applyAlignment="1">
      <alignment horizontal="center" vertical="top" wrapText="1"/>
    </xf>
    <xf numFmtId="3" fontId="8" fillId="0" borderId="7" xfId="0" applyNumberFormat="1" applyFont="1" applyBorder="1" applyAlignment="1">
      <alignment horizontal="center" vertical="top" wrapText="1"/>
    </xf>
    <xf numFmtId="3" fontId="8" fillId="0" borderId="8" xfId="0" applyNumberFormat="1" applyFont="1" applyBorder="1" applyAlignment="1">
      <alignment horizontal="center" vertical="top" wrapText="1"/>
    </xf>
    <xf numFmtId="3" fontId="7" fillId="0" borderId="0" xfId="0" applyNumberFormat="1" applyFont="1" applyAlignment="1">
      <alignment horizontal="center" vertical="top" wrapText="1"/>
    </xf>
  </cellXfs>
  <cellStyles count="11">
    <cellStyle name="Hyperlink" xfId="10" builtinId="8"/>
    <cellStyle name="Normal" xfId="0" builtinId="0"/>
    <cellStyle name="Normal 2" xfId="1"/>
    <cellStyle name="Normal 2 2" xfId="2"/>
    <cellStyle name="Normal 3" xfId="9"/>
    <cellStyle name="Normal 9" xfId="3"/>
    <cellStyle name="Parastais_Budžets 2010" xfId="4"/>
    <cellStyle name="SAPBEXHLevel2" xfId="5"/>
    <cellStyle name="SAPBEXHLevel3" xfId="6"/>
    <cellStyle name="SAPBEXstdData" xfId="7"/>
    <cellStyle name="SAPBEXstdItem"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elina.heinrihsone@fm.gov.l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135"/>
  <sheetViews>
    <sheetView tabSelected="1" zoomScale="80" zoomScaleNormal="80" workbookViewId="0">
      <pane xSplit="2" ySplit="7" topLeftCell="C21" activePane="bottomRight" state="frozen"/>
      <selection pane="topRight" activeCell="C1" sqref="C1"/>
      <selection pane="bottomLeft" activeCell="A8" sqref="A8"/>
      <selection pane="bottomRight" activeCell="A4" sqref="A4:F4"/>
    </sheetView>
  </sheetViews>
  <sheetFormatPr defaultColWidth="9.140625" defaultRowHeight="12.75"/>
  <cols>
    <col min="1" max="1" width="10.28515625" style="2" customWidth="1"/>
    <col min="2" max="2" width="37.28515625" style="2" customWidth="1"/>
    <col min="3" max="3" width="39.140625" style="2" customWidth="1"/>
    <col min="4" max="6" width="14.140625" style="16" customWidth="1"/>
    <col min="7" max="7" width="9.140625" style="1"/>
    <col min="8" max="8" width="13.5703125" style="1" bestFit="1" customWidth="1"/>
    <col min="9" max="16384" width="9.140625" style="1"/>
  </cols>
  <sheetData>
    <row r="1" spans="1:6" ht="17.45" customHeight="1">
      <c r="F1" s="71" t="s">
        <v>244</v>
      </c>
    </row>
    <row r="2" spans="1:6" ht="69.599999999999994" customHeight="1">
      <c r="D2" s="91" t="s">
        <v>245</v>
      </c>
      <c r="E2" s="92"/>
      <c r="F2" s="92"/>
    </row>
    <row r="3" spans="1:6">
      <c r="E3" s="71"/>
      <c r="F3" s="71"/>
    </row>
    <row r="4" spans="1:6" ht="15.75">
      <c r="A4" s="95" t="s">
        <v>251</v>
      </c>
      <c r="B4" s="95"/>
      <c r="C4" s="95"/>
      <c r="D4" s="95"/>
      <c r="E4" s="95"/>
      <c r="F4" s="95"/>
    </row>
    <row r="5" spans="1:6">
      <c r="F5" s="30"/>
    </row>
    <row r="6" spans="1:6">
      <c r="A6" s="96" t="s">
        <v>0</v>
      </c>
      <c r="B6" s="98" t="s">
        <v>6</v>
      </c>
      <c r="C6" s="98" t="s">
        <v>1</v>
      </c>
      <c r="D6" s="100" t="s">
        <v>5</v>
      </c>
      <c r="E6" s="101"/>
      <c r="F6" s="102"/>
    </row>
    <row r="7" spans="1:6">
      <c r="A7" s="97"/>
      <c r="B7" s="99"/>
      <c r="C7" s="99"/>
      <c r="D7" s="56">
        <v>2018</v>
      </c>
      <c r="E7" s="56">
        <v>2019</v>
      </c>
      <c r="F7" s="56">
        <v>2020</v>
      </c>
    </row>
    <row r="8" spans="1:6">
      <c r="A8" s="5"/>
      <c r="B8" s="3"/>
      <c r="C8" s="4"/>
      <c r="D8" s="6"/>
      <c r="E8" s="7"/>
      <c r="F8" s="6"/>
    </row>
    <row r="9" spans="1:6" s="41" customFormat="1" ht="31.5">
      <c r="A9" s="37"/>
      <c r="B9" s="38" t="s">
        <v>4</v>
      </c>
      <c r="C9" s="39"/>
      <c r="D9" s="40">
        <f>D12+Pamatf_PB_neatk!D6</f>
        <v>68632649</v>
      </c>
      <c r="E9" s="40">
        <f>E12+Pamatf_PB_neatk!E6</f>
        <v>158993359</v>
      </c>
      <c r="F9" s="40">
        <f>F12+Pamatf_PB_neatk!F6</f>
        <v>188499124</v>
      </c>
    </row>
    <row r="10" spans="1:6" s="47" customFormat="1" ht="15.75">
      <c r="A10" s="42"/>
      <c r="B10" s="43" t="s">
        <v>2</v>
      </c>
      <c r="C10" s="44"/>
      <c r="D10" s="45"/>
      <c r="E10" s="46"/>
      <c r="F10" s="45"/>
    </row>
    <row r="11" spans="1:6">
      <c r="A11" s="24"/>
      <c r="B11" s="27"/>
      <c r="C11" s="25"/>
      <c r="D11" s="26"/>
      <c r="E11" s="23"/>
      <c r="F11" s="26"/>
    </row>
    <row r="12" spans="1:6" s="36" customFormat="1" ht="31.5">
      <c r="A12" s="32"/>
      <c r="B12" s="33" t="s">
        <v>7</v>
      </c>
      <c r="C12" s="34"/>
      <c r="D12" s="35">
        <f>D14+D16+D24+D27+D31+D33+D65+D79+D98+D102+D110+D116+D122+D132</f>
        <v>64968669</v>
      </c>
      <c r="E12" s="35">
        <f t="shared" ref="E12:F12" si="0">E14+E16+E24+E27+E31+E33+E65+E79+E98+E102+E110+E116+E122+E132</f>
        <v>156042183</v>
      </c>
      <c r="F12" s="35">
        <f t="shared" si="0"/>
        <v>185671928</v>
      </c>
    </row>
    <row r="13" spans="1:6">
      <c r="A13" s="20"/>
      <c r="B13" s="29"/>
      <c r="C13" s="21"/>
      <c r="D13" s="22"/>
      <c r="E13" s="19"/>
      <c r="F13" s="22"/>
    </row>
    <row r="14" spans="1:6" s="8" customFormat="1">
      <c r="A14" s="13"/>
      <c r="B14" s="11" t="s">
        <v>52</v>
      </c>
      <c r="C14" s="12"/>
      <c r="D14" s="9">
        <f>D15</f>
        <v>5705</v>
      </c>
      <c r="E14" s="9">
        <f t="shared" ref="E14:F14" si="1">E15</f>
        <v>5705</v>
      </c>
      <c r="F14" s="9">
        <f t="shared" si="1"/>
        <v>5705</v>
      </c>
    </row>
    <row r="15" spans="1:6" s="8" customFormat="1" ht="52.5" customHeight="1">
      <c r="A15" s="31" t="s">
        <v>34</v>
      </c>
      <c r="B15" s="17" t="s">
        <v>53</v>
      </c>
      <c r="C15" s="10" t="s">
        <v>249</v>
      </c>
      <c r="D15" s="15">
        <v>5705</v>
      </c>
      <c r="E15" s="15">
        <v>5705</v>
      </c>
      <c r="F15" s="15">
        <v>5705</v>
      </c>
    </row>
    <row r="16" spans="1:6" s="8" customFormat="1">
      <c r="A16" s="13"/>
      <c r="B16" s="11" t="s">
        <v>54</v>
      </c>
      <c r="C16" s="12"/>
      <c r="D16" s="9">
        <f>SUM(D17:D23)</f>
        <v>2206182</v>
      </c>
      <c r="E16" s="9">
        <f t="shared" ref="E16:F16" si="2">SUM(E17:E23)</f>
        <v>2145694</v>
      </c>
      <c r="F16" s="9">
        <f t="shared" si="2"/>
        <v>0</v>
      </c>
    </row>
    <row r="17" spans="1:6" s="8" customFormat="1" ht="84" customHeight="1">
      <c r="A17" s="66" t="s">
        <v>55</v>
      </c>
      <c r="B17" s="17" t="s">
        <v>56</v>
      </c>
      <c r="C17" s="10" t="s">
        <v>57</v>
      </c>
      <c r="D17" s="15">
        <v>65451</v>
      </c>
      <c r="E17" s="15">
        <v>77155</v>
      </c>
      <c r="F17" s="15">
        <v>0</v>
      </c>
    </row>
    <row r="18" spans="1:6" s="8" customFormat="1" ht="109.5" customHeight="1">
      <c r="A18" s="66" t="s">
        <v>55</v>
      </c>
      <c r="B18" s="17" t="s">
        <v>56</v>
      </c>
      <c r="C18" s="10" t="s">
        <v>58</v>
      </c>
      <c r="D18" s="14">
        <v>21356</v>
      </c>
      <c r="E18" s="14">
        <v>37066</v>
      </c>
      <c r="F18" s="14">
        <v>0</v>
      </c>
    </row>
    <row r="19" spans="1:6" s="8" customFormat="1" ht="54.75" customHeight="1">
      <c r="A19" s="66" t="s">
        <v>55</v>
      </c>
      <c r="B19" s="17" t="s">
        <v>56</v>
      </c>
      <c r="C19" s="10" t="s">
        <v>59</v>
      </c>
      <c r="D19" s="15">
        <v>975483</v>
      </c>
      <c r="E19" s="15">
        <v>878861</v>
      </c>
      <c r="F19" s="15">
        <v>0</v>
      </c>
    </row>
    <row r="20" spans="1:6" s="8" customFormat="1" ht="44.45" customHeight="1">
      <c r="A20" s="66" t="s">
        <v>55</v>
      </c>
      <c r="B20" s="17" t="s">
        <v>56</v>
      </c>
      <c r="C20" s="10" t="s">
        <v>60</v>
      </c>
      <c r="D20" s="15">
        <v>24200</v>
      </c>
      <c r="E20" s="15">
        <v>14200</v>
      </c>
      <c r="F20" s="15">
        <v>0</v>
      </c>
    </row>
    <row r="21" spans="1:6" s="8" customFormat="1" ht="58.9" customHeight="1">
      <c r="A21" s="66" t="s">
        <v>55</v>
      </c>
      <c r="B21" s="17" t="s">
        <v>56</v>
      </c>
      <c r="C21" s="10" t="s">
        <v>61</v>
      </c>
      <c r="D21" s="14">
        <v>105055</v>
      </c>
      <c r="E21" s="14">
        <v>105055</v>
      </c>
      <c r="F21" s="14">
        <v>0</v>
      </c>
    </row>
    <row r="22" spans="1:6" ht="66" customHeight="1">
      <c r="A22" s="66" t="s">
        <v>18</v>
      </c>
      <c r="B22" s="17" t="s">
        <v>62</v>
      </c>
      <c r="C22" s="10" t="s">
        <v>63</v>
      </c>
      <c r="D22" s="15">
        <v>234689</v>
      </c>
      <c r="E22" s="15">
        <v>234689</v>
      </c>
      <c r="F22" s="15">
        <v>0</v>
      </c>
    </row>
    <row r="23" spans="1:6" ht="84.6" customHeight="1">
      <c r="A23" s="31" t="s">
        <v>18</v>
      </c>
      <c r="B23" s="17" t="s">
        <v>62</v>
      </c>
      <c r="C23" s="10" t="s">
        <v>64</v>
      </c>
      <c r="D23" s="14">
        <f>1014637-234689</f>
        <v>779948</v>
      </c>
      <c r="E23" s="14">
        <f>1033357-234689</f>
        <v>798668</v>
      </c>
      <c r="F23" s="14">
        <v>0</v>
      </c>
    </row>
    <row r="24" spans="1:6" s="8" customFormat="1">
      <c r="A24" s="13"/>
      <c r="B24" s="11" t="s">
        <v>9</v>
      </c>
      <c r="C24" s="12"/>
      <c r="D24" s="9">
        <f>SUM(D25:D26)</f>
        <v>25653</v>
      </c>
      <c r="E24" s="9">
        <f t="shared" ref="E24:F24" si="3">SUM(E25:E26)</f>
        <v>26483</v>
      </c>
      <c r="F24" s="9">
        <f t="shared" si="3"/>
        <v>173533</v>
      </c>
    </row>
    <row r="25" spans="1:6" s="8" customFormat="1" ht="41.25" customHeight="1">
      <c r="A25" s="31" t="s">
        <v>10</v>
      </c>
      <c r="B25" s="17" t="s">
        <v>11</v>
      </c>
      <c r="C25" s="10" t="s">
        <v>12</v>
      </c>
      <c r="D25" s="15">
        <v>25653</v>
      </c>
      <c r="E25" s="15">
        <v>26483</v>
      </c>
      <c r="F25" s="15">
        <v>35133</v>
      </c>
    </row>
    <row r="26" spans="1:6" s="8" customFormat="1" ht="82.5" customHeight="1">
      <c r="A26" s="31" t="s">
        <v>13</v>
      </c>
      <c r="B26" s="17" t="s">
        <v>14</v>
      </c>
      <c r="C26" s="10" t="s">
        <v>250</v>
      </c>
      <c r="D26" s="14">
        <v>0</v>
      </c>
      <c r="E26" s="14">
        <v>0</v>
      </c>
      <c r="F26" s="15">
        <v>138400</v>
      </c>
    </row>
    <row r="27" spans="1:6" s="8" customFormat="1">
      <c r="A27" s="13"/>
      <c r="B27" s="11" t="s">
        <v>15</v>
      </c>
      <c r="C27" s="12"/>
      <c r="D27" s="9">
        <f>SUM(D28:D30)</f>
        <v>5572851</v>
      </c>
      <c r="E27" s="9">
        <f t="shared" ref="E27:F27" si="4">SUM(E28:E30)</f>
        <v>51179696</v>
      </c>
      <c r="F27" s="9">
        <f t="shared" si="4"/>
        <v>106914577</v>
      </c>
    </row>
    <row r="28" spans="1:6" s="8" customFormat="1" ht="16.899999999999999" customHeight="1">
      <c r="A28" s="31" t="s">
        <v>16</v>
      </c>
      <c r="B28" s="17" t="s">
        <v>17</v>
      </c>
      <c r="C28" s="53" t="s">
        <v>17</v>
      </c>
      <c r="D28" s="15"/>
      <c r="E28" s="15">
        <v>45919696</v>
      </c>
      <c r="F28" s="15">
        <v>100929577</v>
      </c>
    </row>
    <row r="29" spans="1:6" s="8" customFormat="1" ht="30" customHeight="1">
      <c r="A29" s="31" t="s">
        <v>18</v>
      </c>
      <c r="B29" s="17" t="s">
        <v>19</v>
      </c>
      <c r="C29" s="10" t="s">
        <v>20</v>
      </c>
      <c r="D29" s="15">
        <v>4600000</v>
      </c>
      <c r="E29" s="15">
        <v>5260000</v>
      </c>
      <c r="F29" s="15">
        <v>5985000</v>
      </c>
    </row>
    <row r="30" spans="1:6" s="8" customFormat="1" ht="28.15" customHeight="1">
      <c r="A30" s="31" t="s">
        <v>13</v>
      </c>
      <c r="B30" s="17" t="s">
        <v>14</v>
      </c>
      <c r="C30" s="10" t="s">
        <v>21</v>
      </c>
      <c r="D30" s="14">
        <v>972851</v>
      </c>
      <c r="E30" s="14"/>
      <c r="F30" s="14">
        <v>0</v>
      </c>
    </row>
    <row r="31" spans="1:6" s="8" customFormat="1">
      <c r="A31" s="13"/>
      <c r="B31" s="11" t="s">
        <v>22</v>
      </c>
      <c r="C31" s="12"/>
      <c r="D31" s="9">
        <f>D32</f>
        <v>254853</v>
      </c>
      <c r="E31" s="9">
        <f t="shared" ref="E31:F31" si="5">E32</f>
        <v>260096</v>
      </c>
      <c r="F31" s="9">
        <f t="shared" si="5"/>
        <v>266391</v>
      </c>
    </row>
    <row r="32" spans="1:6" ht="94.5" customHeight="1">
      <c r="A32" s="31" t="s">
        <v>18</v>
      </c>
      <c r="B32" s="17" t="s">
        <v>23</v>
      </c>
      <c r="C32" s="90" t="s">
        <v>254</v>
      </c>
      <c r="D32" s="15">
        <v>254853</v>
      </c>
      <c r="E32" s="15">
        <v>260096</v>
      </c>
      <c r="F32" s="15">
        <v>266391</v>
      </c>
    </row>
    <row r="33" spans="1:6" s="8" customFormat="1">
      <c r="A33" s="13"/>
      <c r="B33" s="11" t="s">
        <v>119</v>
      </c>
      <c r="C33" s="12"/>
      <c r="D33" s="9">
        <f>SUM(D34:D64)</f>
        <v>5153201</v>
      </c>
      <c r="E33" s="9">
        <f t="shared" ref="E33:F33" si="6">SUM(E34:E64)</f>
        <v>38927921</v>
      </c>
      <c r="F33" s="9">
        <f t="shared" si="6"/>
        <v>8767236</v>
      </c>
    </row>
    <row r="34" spans="1:6" s="8" customFormat="1" ht="58.9" customHeight="1">
      <c r="A34" s="72" t="s">
        <v>120</v>
      </c>
      <c r="B34" s="17" t="s">
        <v>121</v>
      </c>
      <c r="C34" s="10" t="s">
        <v>122</v>
      </c>
      <c r="D34" s="15">
        <v>754664</v>
      </c>
      <c r="E34" s="15">
        <v>758414</v>
      </c>
      <c r="F34" s="15">
        <v>762276</v>
      </c>
    </row>
    <row r="35" spans="1:6" s="8" customFormat="1" ht="147.75" customHeight="1">
      <c r="A35" s="72" t="s">
        <v>123</v>
      </c>
      <c r="B35" s="17" t="s">
        <v>124</v>
      </c>
      <c r="C35" s="10" t="s">
        <v>125</v>
      </c>
      <c r="D35" s="15">
        <v>22672</v>
      </c>
      <c r="E35" s="15">
        <v>22672</v>
      </c>
      <c r="F35" s="15">
        <v>22672</v>
      </c>
    </row>
    <row r="36" spans="1:6" s="8" customFormat="1" ht="118.5" customHeight="1">
      <c r="A36" s="72" t="s">
        <v>126</v>
      </c>
      <c r="B36" s="17" t="s">
        <v>127</v>
      </c>
      <c r="C36" s="10" t="s">
        <v>128</v>
      </c>
      <c r="D36" s="14">
        <v>208705</v>
      </c>
      <c r="E36" s="14">
        <v>208705</v>
      </c>
      <c r="F36" s="14">
        <v>208705</v>
      </c>
    </row>
    <row r="37" spans="1:6" s="8" customFormat="1" ht="31.9" customHeight="1">
      <c r="A37" s="72" t="s">
        <v>129</v>
      </c>
      <c r="B37" s="17" t="s">
        <v>130</v>
      </c>
      <c r="C37" s="10" t="s">
        <v>131</v>
      </c>
      <c r="D37" s="14">
        <v>147292</v>
      </c>
      <c r="E37" s="14">
        <v>147292</v>
      </c>
      <c r="F37" s="14">
        <v>147292</v>
      </c>
    </row>
    <row r="38" spans="1:6" s="8" customFormat="1" ht="42.75" customHeight="1">
      <c r="A38" s="72" t="s">
        <v>132</v>
      </c>
      <c r="B38" s="17" t="s">
        <v>133</v>
      </c>
      <c r="C38" s="10" t="s">
        <v>134</v>
      </c>
      <c r="D38" s="14">
        <v>2500</v>
      </c>
      <c r="E38" s="14">
        <v>2500</v>
      </c>
      <c r="F38" s="14">
        <v>2500</v>
      </c>
    </row>
    <row r="39" spans="1:6" s="8" customFormat="1" ht="43.15" customHeight="1">
      <c r="A39" s="72" t="s">
        <v>13</v>
      </c>
      <c r="B39" s="17" t="s">
        <v>135</v>
      </c>
      <c r="C39" s="10" t="s">
        <v>136</v>
      </c>
      <c r="D39" s="14"/>
      <c r="E39" s="14">
        <v>150</v>
      </c>
      <c r="F39" s="14">
        <v>372</v>
      </c>
    </row>
    <row r="40" spans="1:6" s="8" customFormat="1" ht="28.9" customHeight="1">
      <c r="A40" s="72" t="s">
        <v>126</v>
      </c>
      <c r="B40" s="17" t="s">
        <v>127</v>
      </c>
      <c r="C40" s="10" t="s">
        <v>137</v>
      </c>
      <c r="D40" s="14">
        <v>30479</v>
      </c>
      <c r="E40" s="14">
        <v>30479</v>
      </c>
      <c r="F40" s="14">
        <v>30479</v>
      </c>
    </row>
    <row r="41" spans="1:6" s="8" customFormat="1" ht="31.9" customHeight="1">
      <c r="A41" s="72" t="s">
        <v>132</v>
      </c>
      <c r="B41" s="17" t="s">
        <v>133</v>
      </c>
      <c r="C41" s="10" t="s">
        <v>138</v>
      </c>
      <c r="D41" s="14">
        <v>2983</v>
      </c>
      <c r="E41" s="14">
        <v>19725</v>
      </c>
      <c r="F41" s="14">
        <v>19725</v>
      </c>
    </row>
    <row r="42" spans="1:6" s="8" customFormat="1" ht="30" customHeight="1">
      <c r="A42" s="72" t="s">
        <v>139</v>
      </c>
      <c r="B42" s="17" t="s">
        <v>140</v>
      </c>
      <c r="C42" s="10" t="s">
        <v>138</v>
      </c>
      <c r="D42" s="14">
        <v>1734</v>
      </c>
      <c r="E42" s="14">
        <v>6229</v>
      </c>
      <c r="F42" s="14">
        <v>6229</v>
      </c>
    </row>
    <row r="43" spans="1:6" s="8" customFormat="1" ht="81" customHeight="1">
      <c r="A43" s="72" t="s">
        <v>141</v>
      </c>
      <c r="B43" s="17" t="s">
        <v>142</v>
      </c>
      <c r="C43" s="10" t="s">
        <v>143</v>
      </c>
      <c r="D43" s="14">
        <v>162309</v>
      </c>
      <c r="E43" s="14">
        <v>162309</v>
      </c>
      <c r="F43" s="14">
        <v>162309</v>
      </c>
    </row>
    <row r="44" spans="1:6" s="8" customFormat="1" ht="83.25" customHeight="1">
      <c r="A44" s="72" t="s">
        <v>123</v>
      </c>
      <c r="B44" s="17" t="s">
        <v>124</v>
      </c>
      <c r="C44" s="10" t="s">
        <v>144</v>
      </c>
      <c r="D44" s="14">
        <v>438529</v>
      </c>
      <c r="E44" s="14">
        <v>438529</v>
      </c>
      <c r="F44" s="14">
        <v>438529</v>
      </c>
    </row>
    <row r="45" spans="1:6" s="8" customFormat="1" ht="84.6" customHeight="1">
      <c r="A45" s="72" t="s">
        <v>126</v>
      </c>
      <c r="B45" s="17" t="s">
        <v>127</v>
      </c>
      <c r="C45" s="10" t="s">
        <v>145</v>
      </c>
      <c r="D45" s="14">
        <v>282030</v>
      </c>
      <c r="E45" s="14">
        <v>282030</v>
      </c>
      <c r="F45" s="14">
        <v>282030</v>
      </c>
    </row>
    <row r="46" spans="1:6" s="8" customFormat="1" ht="56.45" customHeight="1">
      <c r="A46" s="72" t="s">
        <v>132</v>
      </c>
      <c r="B46" s="17" t="s">
        <v>133</v>
      </c>
      <c r="C46" s="10" t="s">
        <v>146</v>
      </c>
      <c r="D46" s="14">
        <v>68952</v>
      </c>
      <c r="E46" s="14">
        <v>68952</v>
      </c>
      <c r="F46" s="14">
        <v>68952</v>
      </c>
    </row>
    <row r="47" spans="1:6" s="8" customFormat="1" ht="56.45" customHeight="1">
      <c r="A47" s="72" t="s">
        <v>129</v>
      </c>
      <c r="B47" s="17" t="s">
        <v>130</v>
      </c>
      <c r="C47" s="10" t="s">
        <v>146</v>
      </c>
      <c r="D47" s="14">
        <v>34522</v>
      </c>
      <c r="E47" s="14">
        <v>34522</v>
      </c>
      <c r="F47" s="14">
        <v>34522</v>
      </c>
    </row>
    <row r="48" spans="1:6" s="8" customFormat="1" ht="45" customHeight="1">
      <c r="A48" s="73" t="s">
        <v>132</v>
      </c>
      <c r="B48" s="17" t="s">
        <v>133</v>
      </c>
      <c r="C48" s="10" t="s">
        <v>147</v>
      </c>
      <c r="D48" s="14">
        <v>56026</v>
      </c>
      <c r="E48" s="14">
        <v>56026</v>
      </c>
      <c r="F48" s="14">
        <v>0</v>
      </c>
    </row>
    <row r="49" spans="1:6" s="8" customFormat="1" ht="56.25" customHeight="1">
      <c r="A49" s="73" t="s">
        <v>132</v>
      </c>
      <c r="B49" s="17" t="s">
        <v>133</v>
      </c>
      <c r="C49" s="10" t="s">
        <v>148</v>
      </c>
      <c r="D49" s="14">
        <v>87854</v>
      </c>
      <c r="E49" s="14">
        <v>87854</v>
      </c>
      <c r="F49" s="14">
        <v>87854</v>
      </c>
    </row>
    <row r="50" spans="1:6" s="8" customFormat="1" ht="39" customHeight="1">
      <c r="A50" s="73" t="s">
        <v>132</v>
      </c>
      <c r="B50" s="17" t="s">
        <v>133</v>
      </c>
      <c r="C50" s="10" t="s">
        <v>149</v>
      </c>
      <c r="D50" s="14">
        <v>12111</v>
      </c>
      <c r="E50" s="14">
        <v>12111</v>
      </c>
      <c r="F50" s="14">
        <v>12111</v>
      </c>
    </row>
    <row r="51" spans="1:6" s="8" customFormat="1" ht="42.75" customHeight="1">
      <c r="A51" s="73" t="s">
        <v>132</v>
      </c>
      <c r="B51" s="17" t="s">
        <v>133</v>
      </c>
      <c r="C51" s="10" t="s">
        <v>150</v>
      </c>
      <c r="D51" s="14">
        <v>0</v>
      </c>
      <c r="E51" s="14">
        <v>109047</v>
      </c>
      <c r="F51" s="14">
        <v>109047</v>
      </c>
    </row>
    <row r="52" spans="1:6" s="8" customFormat="1" ht="38.25">
      <c r="A52" s="73" t="s">
        <v>132</v>
      </c>
      <c r="B52" s="17" t="s">
        <v>133</v>
      </c>
      <c r="C52" s="10" t="s">
        <v>151</v>
      </c>
      <c r="D52" s="14">
        <v>0</v>
      </c>
      <c r="E52" s="14">
        <v>125037</v>
      </c>
      <c r="F52" s="14">
        <v>125037</v>
      </c>
    </row>
    <row r="53" spans="1:6" s="8" customFormat="1" ht="32.450000000000003" customHeight="1">
      <c r="A53" s="72" t="s">
        <v>139</v>
      </c>
      <c r="B53" s="17" t="s">
        <v>140</v>
      </c>
      <c r="C53" s="10" t="s">
        <v>152</v>
      </c>
      <c r="D53" s="14">
        <v>0</v>
      </c>
      <c r="E53" s="14">
        <v>470000</v>
      </c>
      <c r="F53" s="14">
        <v>470000</v>
      </c>
    </row>
    <row r="54" spans="1:6" s="8" customFormat="1" ht="46.15" customHeight="1">
      <c r="A54" s="72" t="s">
        <v>139</v>
      </c>
      <c r="B54" s="17" t="s">
        <v>140</v>
      </c>
      <c r="C54" s="10" t="s">
        <v>153</v>
      </c>
      <c r="D54" s="14">
        <v>0</v>
      </c>
      <c r="E54" s="14">
        <v>239157</v>
      </c>
      <c r="F54" s="14">
        <v>239157</v>
      </c>
    </row>
    <row r="55" spans="1:6" s="8" customFormat="1" ht="31.9" customHeight="1">
      <c r="A55" s="72" t="s">
        <v>123</v>
      </c>
      <c r="B55" s="17" t="s">
        <v>124</v>
      </c>
      <c r="C55" s="10" t="s">
        <v>154</v>
      </c>
      <c r="D55" s="14">
        <v>184938</v>
      </c>
      <c r="E55" s="14">
        <v>184938</v>
      </c>
      <c r="F55" s="14">
        <v>184938</v>
      </c>
    </row>
    <row r="56" spans="1:6" s="8" customFormat="1" ht="31.15" customHeight="1">
      <c r="A56" s="72" t="s">
        <v>123</v>
      </c>
      <c r="B56" s="17" t="s">
        <v>124</v>
      </c>
      <c r="C56" s="10" t="s">
        <v>155</v>
      </c>
      <c r="D56" s="14">
        <v>813890</v>
      </c>
      <c r="E56" s="14">
        <v>1469800</v>
      </c>
      <c r="F56" s="14">
        <v>1469800</v>
      </c>
    </row>
    <row r="57" spans="1:6" s="8" customFormat="1" ht="16.899999999999999" customHeight="1">
      <c r="A57" s="72" t="s">
        <v>123</v>
      </c>
      <c r="B57" s="17" t="s">
        <v>124</v>
      </c>
      <c r="C57" s="10" t="s">
        <v>156</v>
      </c>
      <c r="D57" s="14">
        <v>705511</v>
      </c>
      <c r="E57" s="14">
        <v>1376811</v>
      </c>
      <c r="F57" s="14">
        <v>377811</v>
      </c>
    </row>
    <row r="58" spans="1:6" s="8" customFormat="1" ht="82.5" customHeight="1">
      <c r="A58" s="72" t="s">
        <v>123</v>
      </c>
      <c r="B58" s="17" t="s">
        <v>124</v>
      </c>
      <c r="C58" s="10" t="s">
        <v>157</v>
      </c>
      <c r="D58" s="14">
        <v>556814</v>
      </c>
      <c r="E58" s="14">
        <v>556814</v>
      </c>
      <c r="F58" s="14">
        <v>556814</v>
      </c>
    </row>
    <row r="59" spans="1:6" s="8" customFormat="1" ht="54.75" customHeight="1">
      <c r="A59" s="72" t="s">
        <v>129</v>
      </c>
      <c r="B59" s="17" t="s">
        <v>130</v>
      </c>
      <c r="C59" s="10" t="s">
        <v>158</v>
      </c>
      <c r="D59" s="14">
        <v>578686</v>
      </c>
      <c r="E59" s="14">
        <v>587826</v>
      </c>
      <c r="F59" s="14">
        <v>587826</v>
      </c>
    </row>
    <row r="60" spans="1:6" s="8" customFormat="1" ht="21" customHeight="1">
      <c r="A60" s="73" t="s">
        <v>132</v>
      </c>
      <c r="B60" s="17" t="s">
        <v>133</v>
      </c>
      <c r="C60" s="93" t="s">
        <v>159</v>
      </c>
      <c r="D60" s="14"/>
      <c r="E60" s="14">
        <v>16902240</v>
      </c>
      <c r="F60" s="14">
        <v>1267668</v>
      </c>
    </row>
    <row r="61" spans="1:6" s="8" customFormat="1" ht="20.45" customHeight="1">
      <c r="A61" s="72" t="s">
        <v>139</v>
      </c>
      <c r="B61" s="17" t="s">
        <v>140</v>
      </c>
      <c r="C61" s="93"/>
      <c r="D61" s="14"/>
      <c r="E61" s="14">
        <v>6714378</v>
      </c>
      <c r="F61" s="14">
        <v>503578</v>
      </c>
    </row>
    <row r="62" spans="1:6" s="8" customFormat="1" ht="19.149999999999999" customHeight="1">
      <c r="A62" s="72" t="s">
        <v>141</v>
      </c>
      <c r="B62" s="17" t="s">
        <v>142</v>
      </c>
      <c r="C62" s="93"/>
      <c r="D62" s="14"/>
      <c r="E62" s="14">
        <v>1803648</v>
      </c>
      <c r="F62" s="14">
        <v>135274</v>
      </c>
    </row>
    <row r="63" spans="1:6" s="8" customFormat="1" ht="20.45" customHeight="1">
      <c r="A63" s="72" t="s">
        <v>123</v>
      </c>
      <c r="B63" s="17" t="s">
        <v>124</v>
      </c>
      <c r="C63" s="93"/>
      <c r="D63" s="14"/>
      <c r="E63" s="14">
        <v>5735165</v>
      </c>
      <c r="F63" s="14">
        <v>430137</v>
      </c>
    </row>
    <row r="64" spans="1:6" s="8" customFormat="1" ht="21.6" customHeight="1">
      <c r="A64" s="73" t="s">
        <v>160</v>
      </c>
      <c r="B64" s="17" t="s">
        <v>161</v>
      </c>
      <c r="C64" s="94"/>
      <c r="D64" s="14"/>
      <c r="E64" s="14">
        <v>314561</v>
      </c>
      <c r="F64" s="14">
        <v>23592</v>
      </c>
    </row>
    <row r="65" spans="1:6" s="8" customFormat="1">
      <c r="A65" s="13"/>
      <c r="B65" s="11" t="s">
        <v>162</v>
      </c>
      <c r="C65" s="12"/>
      <c r="D65" s="9">
        <f>SUM(D66:D78)</f>
        <v>6249785</v>
      </c>
      <c r="E65" s="9">
        <f t="shared" ref="E65:F65" si="7">SUM(E66:E78)</f>
        <v>11658882</v>
      </c>
      <c r="F65" s="9">
        <f t="shared" si="7"/>
        <v>13313458</v>
      </c>
    </row>
    <row r="66" spans="1:6" s="8" customFormat="1" ht="70.900000000000006" customHeight="1">
      <c r="A66" s="74" t="s">
        <v>163</v>
      </c>
      <c r="B66" s="17" t="s">
        <v>164</v>
      </c>
      <c r="C66" s="10" t="s">
        <v>165</v>
      </c>
      <c r="D66" s="15">
        <v>1796372</v>
      </c>
      <c r="E66" s="15">
        <v>3592743</v>
      </c>
      <c r="F66" s="15">
        <v>3592743</v>
      </c>
    </row>
    <row r="67" spans="1:6" s="8" customFormat="1" ht="43.15" customHeight="1">
      <c r="A67" s="74" t="s">
        <v>163</v>
      </c>
      <c r="B67" s="17" t="s">
        <v>164</v>
      </c>
      <c r="C67" s="10" t="s">
        <v>166</v>
      </c>
      <c r="D67" s="15">
        <v>0</v>
      </c>
      <c r="E67" s="15">
        <v>0</v>
      </c>
      <c r="F67" s="15">
        <v>561770</v>
      </c>
    </row>
    <row r="68" spans="1:6" s="8" customFormat="1" ht="70.150000000000006" customHeight="1">
      <c r="A68" s="31" t="s">
        <v>167</v>
      </c>
      <c r="B68" s="17" t="s">
        <v>168</v>
      </c>
      <c r="C68" s="10" t="s">
        <v>165</v>
      </c>
      <c r="D68" s="14">
        <v>421587</v>
      </c>
      <c r="E68" s="14">
        <v>843175</v>
      </c>
      <c r="F68" s="14">
        <v>843175</v>
      </c>
    </row>
    <row r="69" spans="1:6" s="8" customFormat="1" ht="42.6" customHeight="1">
      <c r="A69" s="31" t="s">
        <v>167</v>
      </c>
      <c r="B69" s="17" t="s">
        <v>168</v>
      </c>
      <c r="C69" s="10" t="s">
        <v>166</v>
      </c>
      <c r="D69" s="14">
        <v>0</v>
      </c>
      <c r="E69" s="14">
        <v>0</v>
      </c>
      <c r="F69" s="14">
        <v>131817</v>
      </c>
    </row>
    <row r="70" spans="1:6" s="8" customFormat="1" ht="97.9" customHeight="1">
      <c r="A70" s="31" t="s">
        <v>169</v>
      </c>
      <c r="B70" s="17" t="s">
        <v>170</v>
      </c>
      <c r="C70" s="10" t="s">
        <v>171</v>
      </c>
      <c r="D70" s="14">
        <v>1997988</v>
      </c>
      <c r="E70" s="14">
        <v>3996314</v>
      </c>
      <c r="F70" s="14">
        <v>4655099</v>
      </c>
    </row>
    <row r="71" spans="1:6" s="8" customFormat="1" ht="38.25">
      <c r="A71" s="31" t="s">
        <v>172</v>
      </c>
      <c r="B71" s="17" t="s">
        <v>173</v>
      </c>
      <c r="C71" s="10" t="s">
        <v>174</v>
      </c>
      <c r="D71" s="14">
        <v>0</v>
      </c>
      <c r="E71" s="14">
        <v>1080688</v>
      </c>
      <c r="F71" s="14">
        <v>0</v>
      </c>
    </row>
    <row r="72" spans="1:6" s="8" customFormat="1" ht="31.9" customHeight="1">
      <c r="A72" s="31" t="s">
        <v>175</v>
      </c>
      <c r="B72" s="17" t="s">
        <v>176</v>
      </c>
      <c r="C72" s="10" t="s">
        <v>177</v>
      </c>
      <c r="D72" s="14">
        <v>550343</v>
      </c>
      <c r="E72" s="14">
        <v>581305</v>
      </c>
      <c r="F72" s="14">
        <v>581305</v>
      </c>
    </row>
    <row r="73" spans="1:6" s="8" customFormat="1" ht="30" customHeight="1">
      <c r="A73" s="31" t="s">
        <v>178</v>
      </c>
      <c r="B73" s="17" t="s">
        <v>179</v>
      </c>
      <c r="C73" s="10" t="s">
        <v>177</v>
      </c>
      <c r="D73" s="14">
        <v>272199</v>
      </c>
      <c r="E73" s="14">
        <v>289189</v>
      </c>
      <c r="F73" s="14">
        <v>289189</v>
      </c>
    </row>
    <row r="74" spans="1:6" s="8" customFormat="1" ht="30" customHeight="1">
      <c r="A74" s="31" t="s">
        <v>180</v>
      </c>
      <c r="B74" s="17" t="s">
        <v>181</v>
      </c>
      <c r="C74" s="10" t="s">
        <v>177</v>
      </c>
      <c r="D74" s="14">
        <v>916096</v>
      </c>
      <c r="E74" s="14">
        <v>995061</v>
      </c>
      <c r="F74" s="14">
        <v>995061</v>
      </c>
    </row>
    <row r="75" spans="1:6" s="8" customFormat="1" ht="30" customHeight="1">
      <c r="A75" s="31" t="s">
        <v>182</v>
      </c>
      <c r="B75" s="17" t="s">
        <v>183</v>
      </c>
      <c r="C75" s="10" t="s">
        <v>177</v>
      </c>
      <c r="D75" s="14">
        <v>84755</v>
      </c>
      <c r="E75" s="14">
        <v>90045</v>
      </c>
      <c r="F75" s="14">
        <v>90045</v>
      </c>
    </row>
    <row r="76" spans="1:6" s="8" customFormat="1" ht="58.15" customHeight="1">
      <c r="A76" s="31" t="s">
        <v>184</v>
      </c>
      <c r="B76" s="17" t="s">
        <v>185</v>
      </c>
      <c r="C76" s="10" t="s">
        <v>186</v>
      </c>
      <c r="D76" s="14">
        <v>-372566</v>
      </c>
      <c r="E76" s="14">
        <v>-313580</v>
      </c>
      <c r="F76" s="14">
        <v>-642685</v>
      </c>
    </row>
    <row r="77" spans="1:6" s="8" customFormat="1" ht="44.45" customHeight="1">
      <c r="A77" s="31" t="s">
        <v>187</v>
      </c>
      <c r="B77" s="17" t="s">
        <v>188</v>
      </c>
      <c r="C77" s="10" t="s">
        <v>189</v>
      </c>
      <c r="D77" s="14">
        <v>315125</v>
      </c>
      <c r="E77" s="14">
        <v>0</v>
      </c>
      <c r="F77" s="14">
        <v>0</v>
      </c>
    </row>
    <row r="78" spans="1:6" s="8" customFormat="1" ht="31.15" customHeight="1">
      <c r="A78" s="31" t="s">
        <v>187</v>
      </c>
      <c r="B78" s="17" t="s">
        <v>188</v>
      </c>
      <c r="C78" s="10" t="s">
        <v>190</v>
      </c>
      <c r="D78" s="14">
        <v>267886</v>
      </c>
      <c r="E78" s="14">
        <v>503942</v>
      </c>
      <c r="F78" s="14">
        <v>2215939</v>
      </c>
    </row>
    <row r="79" spans="1:6" s="8" customFormat="1">
      <c r="A79" s="13"/>
      <c r="B79" s="11" t="s">
        <v>65</v>
      </c>
      <c r="C79" s="12"/>
      <c r="D79" s="9">
        <f>SUM(D80:D97)</f>
        <v>976294</v>
      </c>
      <c r="E79" s="9">
        <f t="shared" ref="E79:F79" si="8">SUM(E80:E97)</f>
        <v>1290673</v>
      </c>
      <c r="F79" s="9">
        <f t="shared" si="8"/>
        <v>1652159</v>
      </c>
    </row>
    <row r="80" spans="1:6" s="8" customFormat="1" ht="31.9" customHeight="1">
      <c r="A80" s="66" t="s">
        <v>66</v>
      </c>
      <c r="B80" s="17" t="s">
        <v>67</v>
      </c>
      <c r="C80" s="10" t="s">
        <v>68</v>
      </c>
      <c r="D80" s="14">
        <v>1826</v>
      </c>
      <c r="E80" s="14">
        <v>1826</v>
      </c>
      <c r="F80" s="14">
        <v>1826</v>
      </c>
    </row>
    <row r="81" spans="1:6" s="8" customFormat="1" ht="42.6" customHeight="1">
      <c r="A81" s="66" t="s">
        <v>66</v>
      </c>
      <c r="B81" s="17" t="s">
        <v>67</v>
      </c>
      <c r="C81" s="10" t="s">
        <v>69</v>
      </c>
      <c r="D81" s="14">
        <v>38189</v>
      </c>
      <c r="E81" s="14">
        <v>38189</v>
      </c>
      <c r="F81" s="14">
        <v>38189</v>
      </c>
    </row>
    <row r="82" spans="1:6" s="8" customFormat="1" ht="42.6" customHeight="1">
      <c r="A82" s="66" t="s">
        <v>70</v>
      </c>
      <c r="B82" s="17" t="s">
        <v>71</v>
      </c>
      <c r="C82" s="10" t="s">
        <v>72</v>
      </c>
      <c r="D82" s="14">
        <v>120000</v>
      </c>
      <c r="E82" s="14">
        <v>120000</v>
      </c>
      <c r="F82" s="14">
        <v>120000</v>
      </c>
    </row>
    <row r="83" spans="1:6" s="8" customFormat="1" ht="80.25" customHeight="1">
      <c r="A83" s="66" t="s">
        <v>70</v>
      </c>
      <c r="B83" s="17" t="s">
        <v>71</v>
      </c>
      <c r="C83" s="10" t="s">
        <v>73</v>
      </c>
      <c r="D83" s="14">
        <v>172164</v>
      </c>
      <c r="E83" s="14">
        <v>133060</v>
      </c>
      <c r="F83" s="14">
        <v>133060</v>
      </c>
    </row>
    <row r="84" spans="1:6" s="8" customFormat="1" ht="43.9" customHeight="1">
      <c r="A84" s="66" t="s">
        <v>70</v>
      </c>
      <c r="B84" s="17" t="s">
        <v>71</v>
      </c>
      <c r="C84" s="10" t="s">
        <v>74</v>
      </c>
      <c r="D84" s="14">
        <v>123295</v>
      </c>
      <c r="E84" s="14">
        <v>123295</v>
      </c>
      <c r="F84" s="14">
        <v>123295</v>
      </c>
    </row>
    <row r="85" spans="1:6" s="8" customFormat="1" ht="81.75" customHeight="1">
      <c r="A85" s="66" t="s">
        <v>75</v>
      </c>
      <c r="B85" s="17" t="s">
        <v>76</v>
      </c>
      <c r="C85" s="10" t="s">
        <v>77</v>
      </c>
      <c r="D85" s="14">
        <v>3279</v>
      </c>
      <c r="E85" s="14">
        <v>6557</v>
      </c>
      <c r="F85" s="14">
        <v>9836</v>
      </c>
    </row>
    <row r="86" spans="1:6" s="8" customFormat="1" ht="42" customHeight="1">
      <c r="A86" s="66" t="s">
        <v>78</v>
      </c>
      <c r="B86" s="17" t="s">
        <v>79</v>
      </c>
      <c r="C86" s="10" t="s">
        <v>80</v>
      </c>
      <c r="D86" s="14">
        <v>360765</v>
      </c>
      <c r="E86" s="14">
        <v>720870</v>
      </c>
      <c r="F86" s="14">
        <v>1080977</v>
      </c>
    </row>
    <row r="87" spans="1:6" s="8" customFormat="1" ht="30.75" customHeight="1">
      <c r="A87" s="66" t="s">
        <v>81</v>
      </c>
      <c r="B87" s="17" t="s">
        <v>82</v>
      </c>
      <c r="C87" s="10" t="s">
        <v>83</v>
      </c>
      <c r="D87" s="14">
        <v>95300</v>
      </c>
      <c r="E87" s="14">
        <v>83500</v>
      </c>
      <c r="F87" s="14">
        <v>83500</v>
      </c>
    </row>
    <row r="88" spans="1:6" s="8" customFormat="1" ht="48" customHeight="1">
      <c r="A88" s="66" t="s">
        <v>84</v>
      </c>
      <c r="B88" s="17" t="s">
        <v>85</v>
      </c>
      <c r="C88" s="10" t="s">
        <v>86</v>
      </c>
      <c r="D88" s="14">
        <v>23988</v>
      </c>
      <c r="E88" s="14">
        <v>23988</v>
      </c>
      <c r="F88" s="14">
        <v>23988</v>
      </c>
    </row>
    <row r="89" spans="1:6" s="8" customFormat="1" ht="53.25" customHeight="1">
      <c r="A89" s="66" t="s">
        <v>87</v>
      </c>
      <c r="B89" s="17" t="s">
        <v>88</v>
      </c>
      <c r="C89" s="10" t="s">
        <v>89</v>
      </c>
      <c r="D89" s="14">
        <v>11718</v>
      </c>
      <c r="E89" s="14">
        <v>11718</v>
      </c>
      <c r="F89" s="14">
        <v>11718</v>
      </c>
    </row>
    <row r="90" spans="1:6" s="8" customFormat="1" ht="55.5" customHeight="1">
      <c r="A90" s="66" t="s">
        <v>87</v>
      </c>
      <c r="B90" s="17" t="s">
        <v>88</v>
      </c>
      <c r="C90" s="10" t="s">
        <v>90</v>
      </c>
      <c r="D90" s="14">
        <v>20832</v>
      </c>
      <c r="E90" s="14">
        <v>20832</v>
      </c>
      <c r="F90" s="14">
        <v>20832</v>
      </c>
    </row>
    <row r="91" spans="1:6" s="8" customFormat="1" ht="39" customHeight="1">
      <c r="A91" s="66" t="s">
        <v>87</v>
      </c>
      <c r="B91" s="17" t="s">
        <v>88</v>
      </c>
      <c r="C91" s="10" t="s">
        <v>91</v>
      </c>
      <c r="D91" s="14">
        <v>450</v>
      </c>
      <c r="E91" s="14">
        <v>450</v>
      </c>
      <c r="F91" s="14">
        <v>450</v>
      </c>
    </row>
    <row r="92" spans="1:6" s="8" customFormat="1" ht="80.25" customHeight="1">
      <c r="A92" s="66" t="s">
        <v>87</v>
      </c>
      <c r="B92" s="17" t="s">
        <v>88</v>
      </c>
      <c r="C92" s="10" t="s">
        <v>92</v>
      </c>
      <c r="D92" s="14">
        <v>250</v>
      </c>
      <c r="E92" s="14">
        <v>450</v>
      </c>
      <c r="F92" s="14">
        <v>250</v>
      </c>
    </row>
    <row r="93" spans="1:6" s="8" customFormat="1" ht="42.6" customHeight="1">
      <c r="A93" s="66" t="s">
        <v>87</v>
      </c>
      <c r="B93" s="17" t="s">
        <v>88</v>
      </c>
      <c r="C93" s="10" t="s">
        <v>93</v>
      </c>
      <c r="D93" s="14">
        <v>450</v>
      </c>
      <c r="E93" s="14">
        <v>950</v>
      </c>
      <c r="F93" s="14">
        <v>450</v>
      </c>
    </row>
    <row r="94" spans="1:6" s="8" customFormat="1" ht="33" customHeight="1">
      <c r="A94" s="66" t="s">
        <v>87</v>
      </c>
      <c r="B94" s="17" t="s">
        <v>88</v>
      </c>
      <c r="C94" s="10" t="s">
        <v>94</v>
      </c>
      <c r="D94" s="14">
        <v>450</v>
      </c>
      <c r="E94" s="14">
        <v>950</v>
      </c>
      <c r="F94" s="14">
        <v>450</v>
      </c>
    </row>
    <row r="95" spans="1:6" s="8" customFormat="1" ht="44.45" customHeight="1">
      <c r="A95" s="66" t="s">
        <v>87</v>
      </c>
      <c r="B95" s="17" t="s">
        <v>88</v>
      </c>
      <c r="C95" s="10" t="s">
        <v>95</v>
      </c>
      <c r="D95" s="14">
        <v>450</v>
      </c>
      <c r="E95" s="14">
        <v>950</v>
      </c>
      <c r="F95" s="14">
        <v>450</v>
      </c>
    </row>
    <row r="96" spans="1:6" s="8" customFormat="1" ht="83.25" customHeight="1">
      <c r="A96" s="66" t="s">
        <v>87</v>
      </c>
      <c r="B96" s="17" t="s">
        <v>88</v>
      </c>
      <c r="C96" s="10" t="s">
        <v>96</v>
      </c>
      <c r="D96" s="14">
        <v>250</v>
      </c>
      <c r="E96" s="14">
        <v>450</v>
      </c>
      <c r="F96" s="14">
        <v>250</v>
      </c>
    </row>
    <row r="97" spans="1:6" s="8" customFormat="1" ht="80.25" customHeight="1">
      <c r="A97" s="66" t="s">
        <v>87</v>
      </c>
      <c r="B97" s="17" t="s">
        <v>88</v>
      </c>
      <c r="C97" s="10" t="s">
        <v>97</v>
      </c>
      <c r="D97" s="14">
        <v>2638</v>
      </c>
      <c r="E97" s="14">
        <v>2638</v>
      </c>
      <c r="F97" s="14">
        <v>2638</v>
      </c>
    </row>
    <row r="98" spans="1:6" s="8" customFormat="1">
      <c r="A98" s="13"/>
      <c r="B98" s="11" t="s">
        <v>24</v>
      </c>
      <c r="C98" s="12"/>
      <c r="D98" s="9">
        <f>SUM(D99:D101)</f>
        <v>40304600</v>
      </c>
      <c r="E98" s="9">
        <f t="shared" ref="E98:F98" si="9">SUM(E99:E101)</f>
        <v>37337500</v>
      </c>
      <c r="F98" s="9">
        <f t="shared" si="9"/>
        <v>46528500</v>
      </c>
    </row>
    <row r="99" spans="1:6" ht="30.6" customHeight="1">
      <c r="A99" s="31" t="s">
        <v>10</v>
      </c>
      <c r="B99" s="17" t="s">
        <v>30</v>
      </c>
      <c r="C99" s="10" t="s">
        <v>31</v>
      </c>
      <c r="D99" s="14">
        <v>2584600</v>
      </c>
      <c r="E99" s="14">
        <v>2307500</v>
      </c>
      <c r="F99" s="14">
        <v>98500</v>
      </c>
    </row>
    <row r="100" spans="1:6" ht="44.45" customHeight="1">
      <c r="A100" s="55" t="s">
        <v>32</v>
      </c>
      <c r="B100" s="17" t="s">
        <v>28</v>
      </c>
      <c r="C100" s="10" t="s">
        <v>29</v>
      </c>
      <c r="D100" s="14">
        <v>25620000</v>
      </c>
      <c r="E100" s="14">
        <v>22930000</v>
      </c>
      <c r="F100" s="14">
        <v>34330000</v>
      </c>
    </row>
    <row r="101" spans="1:6" ht="32.450000000000003" customHeight="1">
      <c r="A101" s="31" t="s">
        <v>25</v>
      </c>
      <c r="B101" s="17" t="s">
        <v>26</v>
      </c>
      <c r="C101" s="10" t="s">
        <v>27</v>
      </c>
      <c r="D101" s="14">
        <v>12100000</v>
      </c>
      <c r="E101" s="14">
        <v>12100000</v>
      </c>
      <c r="F101" s="14">
        <v>12100000</v>
      </c>
    </row>
    <row r="102" spans="1:6" s="8" customFormat="1">
      <c r="A102" s="13"/>
      <c r="B102" s="11" t="s">
        <v>194</v>
      </c>
      <c r="C102" s="12"/>
      <c r="D102" s="9">
        <f>D103+D106+D107</f>
        <v>202608</v>
      </c>
      <c r="E102" s="9">
        <f t="shared" ref="E102:F102" si="10">E103+E106+E107</f>
        <v>207287</v>
      </c>
      <c r="F102" s="9">
        <f t="shared" si="10"/>
        <v>753158</v>
      </c>
    </row>
    <row r="103" spans="1:6" s="8" customFormat="1" ht="46.15" customHeight="1">
      <c r="A103" s="75"/>
      <c r="B103" s="29"/>
      <c r="C103" s="17" t="s">
        <v>195</v>
      </c>
      <c r="D103" s="14">
        <f>D104+D105</f>
        <v>172622</v>
      </c>
      <c r="E103" s="14">
        <f>E104+E105</f>
        <v>172622</v>
      </c>
      <c r="F103" s="14">
        <f>F104+F105</f>
        <v>172622</v>
      </c>
    </row>
    <row r="104" spans="1:6" s="8" customFormat="1" ht="25.5">
      <c r="A104" s="76" t="s">
        <v>196</v>
      </c>
      <c r="B104" s="77" t="s">
        <v>197</v>
      </c>
      <c r="C104" s="77"/>
      <c r="D104" s="78">
        <v>147115</v>
      </c>
      <c r="E104" s="78">
        <v>147115</v>
      </c>
      <c r="F104" s="78">
        <v>147115</v>
      </c>
    </row>
    <row r="105" spans="1:6" s="8" customFormat="1" ht="25.5">
      <c r="A105" s="79" t="s">
        <v>198</v>
      </c>
      <c r="B105" s="77" t="s">
        <v>199</v>
      </c>
      <c r="C105" s="77"/>
      <c r="D105" s="78">
        <v>25507</v>
      </c>
      <c r="E105" s="78">
        <v>25507</v>
      </c>
      <c r="F105" s="78">
        <v>25507</v>
      </c>
    </row>
    <row r="106" spans="1:6" s="8" customFormat="1" ht="70.900000000000006" customHeight="1">
      <c r="A106" s="31" t="s">
        <v>200</v>
      </c>
      <c r="B106" s="17" t="s">
        <v>201</v>
      </c>
      <c r="C106" s="17" t="s">
        <v>202</v>
      </c>
      <c r="D106" s="15">
        <v>29986</v>
      </c>
      <c r="E106" s="15">
        <v>34665</v>
      </c>
      <c r="F106" s="15">
        <v>39408</v>
      </c>
    </row>
    <row r="107" spans="1:6" s="8" customFormat="1" ht="136.5" customHeight="1">
      <c r="A107" s="31"/>
      <c r="B107" s="17"/>
      <c r="C107" s="17" t="s">
        <v>203</v>
      </c>
      <c r="D107" s="15">
        <f>D108+D109</f>
        <v>0</v>
      </c>
      <c r="E107" s="15">
        <f>E108+E109</f>
        <v>0</v>
      </c>
      <c r="F107" s="15">
        <f>F108+F109</f>
        <v>541128</v>
      </c>
    </row>
    <row r="108" spans="1:6" s="8" customFormat="1">
      <c r="A108" s="80" t="s">
        <v>204</v>
      </c>
      <c r="B108" s="77" t="s">
        <v>205</v>
      </c>
      <c r="C108" s="17"/>
      <c r="D108" s="15"/>
      <c r="E108" s="15"/>
      <c r="F108" s="81">
        <v>110618</v>
      </c>
    </row>
    <row r="109" spans="1:6">
      <c r="A109" s="80" t="s">
        <v>206</v>
      </c>
      <c r="B109" s="82" t="s">
        <v>207</v>
      </c>
      <c r="C109" s="21"/>
      <c r="D109" s="22"/>
      <c r="E109" s="22"/>
      <c r="F109" s="83">
        <v>430510</v>
      </c>
    </row>
    <row r="110" spans="1:6" s="8" customFormat="1">
      <c r="A110" s="13"/>
      <c r="B110" s="11" t="s">
        <v>208</v>
      </c>
      <c r="C110" s="12"/>
      <c r="D110" s="9">
        <f>SUM(D111:D115)</f>
        <v>165599</v>
      </c>
      <c r="E110" s="9">
        <f t="shared" ref="E110:F110" si="11">SUM(E111:E115)</f>
        <v>7538002</v>
      </c>
      <c r="F110" s="9">
        <f t="shared" si="11"/>
        <v>2042348</v>
      </c>
    </row>
    <row r="111" spans="1:6" s="8" customFormat="1" ht="119.25" customHeight="1">
      <c r="A111" s="66" t="s">
        <v>209</v>
      </c>
      <c r="B111" s="17" t="s">
        <v>210</v>
      </c>
      <c r="C111" s="10" t="s">
        <v>248</v>
      </c>
      <c r="D111" s="15"/>
      <c r="E111" s="15">
        <v>646571</v>
      </c>
      <c r="F111" s="15">
        <v>646571</v>
      </c>
    </row>
    <row r="112" spans="1:6" s="8" customFormat="1" ht="105.75" customHeight="1">
      <c r="A112" s="66" t="s">
        <v>209</v>
      </c>
      <c r="B112" s="17" t="s">
        <v>210</v>
      </c>
      <c r="C112" s="10" t="s">
        <v>211</v>
      </c>
      <c r="D112" s="14"/>
      <c r="E112" s="14">
        <v>6335982</v>
      </c>
      <c r="F112" s="14">
        <v>469332</v>
      </c>
    </row>
    <row r="113" spans="1:6" s="8" customFormat="1" ht="109.5" customHeight="1">
      <c r="A113" s="66" t="s">
        <v>212</v>
      </c>
      <c r="B113" s="17" t="s">
        <v>213</v>
      </c>
      <c r="C113" s="10" t="s">
        <v>214</v>
      </c>
      <c r="D113" s="15">
        <v>2160</v>
      </c>
      <c r="E113" s="15">
        <v>2160</v>
      </c>
      <c r="F113" s="15">
        <v>2160</v>
      </c>
    </row>
    <row r="114" spans="1:6" s="8" customFormat="1" ht="159.75" customHeight="1">
      <c r="A114" s="66" t="s">
        <v>212</v>
      </c>
      <c r="B114" s="17" t="s">
        <v>213</v>
      </c>
      <c r="C114" s="10" t="s">
        <v>215</v>
      </c>
      <c r="D114" s="14">
        <v>163439</v>
      </c>
      <c r="E114" s="14">
        <v>394420</v>
      </c>
      <c r="F114" s="14">
        <v>775016</v>
      </c>
    </row>
    <row r="115" spans="1:6" s="8" customFormat="1" ht="210" customHeight="1">
      <c r="A115" s="66" t="s">
        <v>212</v>
      </c>
      <c r="B115" s="17" t="s">
        <v>213</v>
      </c>
      <c r="C115" s="10" t="s">
        <v>216</v>
      </c>
      <c r="D115" s="14">
        <v>0</v>
      </c>
      <c r="E115" s="14">
        <v>158869</v>
      </c>
      <c r="F115" s="14">
        <v>149269</v>
      </c>
    </row>
    <row r="116" spans="1:6" s="8" customFormat="1" ht="25.5">
      <c r="A116" s="13"/>
      <c r="B116" s="11" t="s">
        <v>98</v>
      </c>
      <c r="C116" s="12"/>
      <c r="D116" s="9">
        <f>SUM(D117:D121)</f>
        <v>388817</v>
      </c>
      <c r="E116" s="9">
        <f t="shared" ref="E116:F116" si="12">SUM(E117:E121)</f>
        <v>296896</v>
      </c>
      <c r="F116" s="9">
        <f t="shared" si="12"/>
        <v>279844</v>
      </c>
    </row>
    <row r="117" spans="1:6" s="8" customFormat="1" ht="58.9" customHeight="1">
      <c r="A117" s="66" t="s">
        <v>99</v>
      </c>
      <c r="B117" s="17" t="s">
        <v>100</v>
      </c>
      <c r="C117" s="10" t="s">
        <v>101</v>
      </c>
      <c r="D117" s="14">
        <v>56684</v>
      </c>
      <c r="E117" s="14">
        <v>56684</v>
      </c>
      <c r="F117" s="14">
        <v>56684</v>
      </c>
    </row>
    <row r="118" spans="1:6" s="8" customFormat="1" ht="72.599999999999994" customHeight="1">
      <c r="A118" s="66" t="s">
        <v>102</v>
      </c>
      <c r="B118" s="17" t="s">
        <v>103</v>
      </c>
      <c r="C118" s="10" t="s">
        <v>104</v>
      </c>
      <c r="D118" s="14">
        <v>148601</v>
      </c>
      <c r="E118" s="14">
        <v>146716</v>
      </c>
      <c r="F118" s="14">
        <v>129664</v>
      </c>
    </row>
    <row r="119" spans="1:6" s="8" customFormat="1" ht="43.15" customHeight="1">
      <c r="A119" s="66" t="s">
        <v>13</v>
      </c>
      <c r="B119" s="17" t="s">
        <v>14</v>
      </c>
      <c r="C119" s="10" t="s">
        <v>105</v>
      </c>
      <c r="D119" s="14">
        <v>90036</v>
      </c>
      <c r="E119" s="14">
        <v>0</v>
      </c>
      <c r="F119" s="14">
        <v>0</v>
      </c>
    </row>
    <row r="120" spans="1:6" s="8" customFormat="1" ht="30" customHeight="1">
      <c r="A120" s="66" t="s">
        <v>13</v>
      </c>
      <c r="B120" s="17" t="s">
        <v>14</v>
      </c>
      <c r="C120" s="10" t="s">
        <v>106</v>
      </c>
      <c r="D120" s="14">
        <v>93496</v>
      </c>
      <c r="E120" s="14">
        <v>93496</v>
      </c>
      <c r="F120" s="14">
        <v>93496</v>
      </c>
    </row>
    <row r="121" spans="1:6" s="8" customFormat="1" ht="65.25" customHeight="1">
      <c r="A121" s="66" t="s">
        <v>13</v>
      </c>
      <c r="B121" s="17" t="s">
        <v>14</v>
      </c>
      <c r="C121" s="10" t="s">
        <v>107</v>
      </c>
      <c r="D121" s="14">
        <v>0</v>
      </c>
      <c r="E121" s="14">
        <v>0</v>
      </c>
      <c r="F121" s="14">
        <v>0</v>
      </c>
    </row>
    <row r="122" spans="1:6" s="8" customFormat="1">
      <c r="A122" s="13"/>
      <c r="B122" s="11" t="s">
        <v>217</v>
      </c>
      <c r="C122" s="12"/>
      <c r="D122" s="9">
        <f>SUM(D123:D131)</f>
        <v>2421811</v>
      </c>
      <c r="E122" s="9">
        <f t="shared" ref="E122:F122" si="13">SUM(E123:E131)</f>
        <v>3412156</v>
      </c>
      <c r="F122" s="9">
        <f t="shared" si="13"/>
        <v>3365657</v>
      </c>
    </row>
    <row r="123" spans="1:6" s="8" customFormat="1" ht="96" customHeight="1">
      <c r="A123" s="66" t="s">
        <v>218</v>
      </c>
      <c r="B123" s="17" t="s">
        <v>219</v>
      </c>
      <c r="C123" s="10" t="s">
        <v>220</v>
      </c>
      <c r="D123" s="14">
        <v>18056</v>
      </c>
      <c r="E123" s="14">
        <v>18056</v>
      </c>
      <c r="F123" s="14">
        <v>18056</v>
      </c>
    </row>
    <row r="124" spans="1:6" s="8" customFormat="1" ht="44.25" customHeight="1">
      <c r="A124" s="66" t="s">
        <v>221</v>
      </c>
      <c r="B124" s="17" t="s">
        <v>222</v>
      </c>
      <c r="C124" s="10" t="s">
        <v>223</v>
      </c>
      <c r="D124" s="14"/>
      <c r="E124" s="14"/>
      <c r="F124" s="14">
        <v>94742</v>
      </c>
    </row>
    <row r="125" spans="1:6" s="8" customFormat="1" ht="32.450000000000003" customHeight="1">
      <c r="A125" s="66" t="s">
        <v>224</v>
      </c>
      <c r="B125" s="17" t="s">
        <v>225</v>
      </c>
      <c r="C125" s="10" t="s">
        <v>226</v>
      </c>
      <c r="D125" s="14">
        <v>1219544</v>
      </c>
      <c r="E125" s="14">
        <v>1219544</v>
      </c>
      <c r="F125" s="14">
        <v>1219544</v>
      </c>
    </row>
    <row r="126" spans="1:6" s="8" customFormat="1" ht="31.15" customHeight="1">
      <c r="A126" s="66" t="s">
        <v>224</v>
      </c>
      <c r="B126" s="17" t="s">
        <v>225</v>
      </c>
      <c r="C126" s="10" t="s">
        <v>227</v>
      </c>
      <c r="D126" s="14">
        <v>394750</v>
      </c>
      <c r="E126" s="14">
        <v>789435</v>
      </c>
      <c r="F126" s="14">
        <v>789435</v>
      </c>
    </row>
    <row r="127" spans="1:6" s="8" customFormat="1" ht="96" customHeight="1">
      <c r="A127" s="66" t="s">
        <v>224</v>
      </c>
      <c r="B127" s="17" t="s">
        <v>225</v>
      </c>
      <c r="C127" s="10" t="s">
        <v>228</v>
      </c>
      <c r="D127" s="14">
        <v>513277</v>
      </c>
      <c r="E127" s="14">
        <v>513277</v>
      </c>
      <c r="F127" s="14">
        <v>513277</v>
      </c>
    </row>
    <row r="128" spans="1:6" s="8" customFormat="1" ht="34.9" customHeight="1">
      <c r="A128" s="66" t="s">
        <v>224</v>
      </c>
      <c r="B128" s="17" t="s">
        <v>225</v>
      </c>
      <c r="C128" s="10" t="s">
        <v>229</v>
      </c>
      <c r="D128" s="14">
        <v>70621</v>
      </c>
      <c r="E128" s="14">
        <v>141241</v>
      </c>
      <c r="F128" s="14"/>
    </row>
    <row r="129" spans="1:6" s="8" customFormat="1" ht="70.900000000000006" customHeight="1">
      <c r="A129" s="66" t="s">
        <v>224</v>
      </c>
      <c r="B129" s="17" t="s">
        <v>225</v>
      </c>
      <c r="C129" s="10" t="s">
        <v>230</v>
      </c>
      <c r="D129" s="14">
        <v>150487</v>
      </c>
      <c r="E129" s="14">
        <v>150487</v>
      </c>
      <c r="F129" s="14">
        <v>150487</v>
      </c>
    </row>
    <row r="130" spans="1:6" s="8" customFormat="1" ht="61.15" customHeight="1">
      <c r="A130" s="66" t="s">
        <v>224</v>
      </c>
      <c r="B130" s="17" t="s">
        <v>225</v>
      </c>
      <c r="C130" s="10" t="s">
        <v>231</v>
      </c>
      <c r="D130" s="14">
        <v>55076</v>
      </c>
      <c r="E130" s="14">
        <v>55076</v>
      </c>
      <c r="F130" s="14">
        <v>55076</v>
      </c>
    </row>
    <row r="131" spans="1:6" s="8" customFormat="1" ht="61.15" customHeight="1">
      <c r="A131" s="66" t="s">
        <v>232</v>
      </c>
      <c r="B131" s="17" t="s">
        <v>233</v>
      </c>
      <c r="C131" s="10" t="s">
        <v>234</v>
      </c>
      <c r="D131" s="14"/>
      <c r="E131" s="14">
        <v>525040</v>
      </c>
      <c r="F131" s="14">
        <v>525040</v>
      </c>
    </row>
    <row r="132" spans="1:6" s="8" customFormat="1">
      <c r="A132" s="13"/>
      <c r="B132" s="11" t="s">
        <v>235</v>
      </c>
      <c r="C132" s="12"/>
      <c r="D132" s="9">
        <f>SUM(D133:D135)</f>
        <v>1040710</v>
      </c>
      <c r="E132" s="9">
        <f t="shared" ref="E132:F132" si="14">SUM(E133:E135)</f>
        <v>1755192</v>
      </c>
      <c r="F132" s="9">
        <f t="shared" si="14"/>
        <v>1609362</v>
      </c>
    </row>
    <row r="133" spans="1:6" s="8" customFormat="1" ht="57.6" customHeight="1">
      <c r="A133" s="66" t="s">
        <v>120</v>
      </c>
      <c r="B133" s="17" t="s">
        <v>236</v>
      </c>
      <c r="C133" s="84" t="s">
        <v>237</v>
      </c>
      <c r="D133" s="15">
        <v>697199</v>
      </c>
      <c r="E133" s="15">
        <v>1394399</v>
      </c>
      <c r="F133" s="15">
        <v>1394399</v>
      </c>
    </row>
    <row r="134" spans="1:6" s="8" customFormat="1" ht="31.15" customHeight="1">
      <c r="A134" s="31" t="s">
        <v>238</v>
      </c>
      <c r="B134" s="17" t="s">
        <v>239</v>
      </c>
      <c r="C134" s="10" t="s">
        <v>240</v>
      </c>
      <c r="D134" s="15">
        <v>2047</v>
      </c>
      <c r="E134" s="15">
        <v>2047</v>
      </c>
      <c r="F134" s="15">
        <v>2047</v>
      </c>
    </row>
    <row r="135" spans="1:6" s="8" customFormat="1" ht="43.15" customHeight="1">
      <c r="A135" s="31" t="s">
        <v>241</v>
      </c>
      <c r="B135" s="17" t="s">
        <v>242</v>
      </c>
      <c r="C135" s="10" t="s">
        <v>243</v>
      </c>
      <c r="D135" s="14">
        <v>341464</v>
      </c>
      <c r="E135" s="14">
        <v>358746</v>
      </c>
      <c r="F135" s="14">
        <v>212916</v>
      </c>
    </row>
  </sheetData>
  <mergeCells count="7">
    <mergeCell ref="D2:F2"/>
    <mergeCell ref="C60:C64"/>
    <mergeCell ref="A4:F4"/>
    <mergeCell ref="A6:A7"/>
    <mergeCell ref="B6:B7"/>
    <mergeCell ref="C6:C7"/>
    <mergeCell ref="D6:F6"/>
  </mergeCells>
  <pageMargins left="0.43307086614173229" right="0.15748031496062992" top="0.4" bottom="0.42" header="0.15748031496062992" footer="0.15748031496062992"/>
  <pageSetup paperSize="9" scale="75" orientation="portrait" verticalDpi="200" r:id="rId1"/>
  <headerFooter>
    <oddFooter>&amp;L&amp;F&amp;C&amp;P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F21"/>
  <sheetViews>
    <sheetView zoomScale="80" zoomScaleNormal="80" workbookViewId="0">
      <pane xSplit="2" ySplit="4" topLeftCell="C5" activePane="bottomRight" state="frozen"/>
      <selection activeCell="D14" sqref="D14"/>
      <selection pane="topRight" activeCell="D14" sqref="D14"/>
      <selection pane="bottomLeft" activeCell="D14" sqref="D14"/>
      <selection pane="bottomRight" activeCell="D14" sqref="D14"/>
    </sheetView>
  </sheetViews>
  <sheetFormatPr defaultColWidth="9.140625" defaultRowHeight="12.75"/>
  <cols>
    <col min="1" max="1" width="10.28515625" style="2" customWidth="1"/>
    <col min="2" max="2" width="37.28515625" style="2" customWidth="1"/>
    <col min="3" max="3" width="39.140625" style="2" customWidth="1"/>
    <col min="4" max="6" width="14.140625" style="16" customWidth="1"/>
    <col min="7" max="7" width="13.5703125" style="1" bestFit="1" customWidth="1"/>
    <col min="8" max="16384" width="9.140625" style="1"/>
  </cols>
  <sheetData>
    <row r="1" spans="1:6">
      <c r="A1" s="103"/>
      <c r="B1" s="103"/>
      <c r="C1" s="103"/>
      <c r="D1" s="103"/>
      <c r="E1" s="103"/>
      <c r="F1" s="103"/>
    </row>
    <row r="3" spans="1:6" ht="21.6" customHeight="1">
      <c r="A3" s="96" t="s">
        <v>0</v>
      </c>
      <c r="B3" s="98" t="s">
        <v>6</v>
      </c>
      <c r="C3" s="98" t="s">
        <v>1</v>
      </c>
      <c r="D3" s="100" t="s">
        <v>5</v>
      </c>
      <c r="E3" s="101"/>
      <c r="F3" s="102"/>
    </row>
    <row r="4" spans="1:6" ht="22.15" customHeight="1">
      <c r="A4" s="97"/>
      <c r="B4" s="99"/>
      <c r="C4" s="99"/>
      <c r="D4" s="56">
        <v>2018</v>
      </c>
      <c r="E4" s="56">
        <v>2019</v>
      </c>
      <c r="F4" s="56">
        <v>2020</v>
      </c>
    </row>
    <row r="5" spans="1:6">
      <c r="A5" s="5"/>
      <c r="B5" s="3"/>
      <c r="C5" s="4"/>
      <c r="D5" s="6"/>
      <c r="E5" s="7"/>
      <c r="F5" s="6"/>
    </row>
    <row r="6" spans="1:6" s="36" customFormat="1" ht="31.5">
      <c r="A6" s="48"/>
      <c r="B6" s="33" t="s">
        <v>8</v>
      </c>
      <c r="C6" s="34"/>
      <c r="D6" s="35">
        <f>D8</f>
        <v>3663980</v>
      </c>
      <c r="E6" s="35">
        <f t="shared" ref="E6:F6" si="0">E8</f>
        <v>2951176</v>
      </c>
      <c r="F6" s="35">
        <f t="shared" si="0"/>
        <v>2827196</v>
      </c>
    </row>
    <row r="7" spans="1:6">
      <c r="A7" s="20"/>
      <c r="B7" s="29"/>
      <c r="C7" s="21"/>
      <c r="D7" s="22"/>
      <c r="E7" s="19"/>
      <c r="F7" s="22"/>
    </row>
    <row r="8" spans="1:6" s="8" customFormat="1">
      <c r="A8" s="13"/>
      <c r="B8" s="11" t="s">
        <v>33</v>
      </c>
      <c r="C8" s="12"/>
      <c r="D8" s="9">
        <f>SUM(D9:D21)</f>
        <v>3663980</v>
      </c>
      <c r="E8" s="9">
        <f t="shared" ref="E8:F8" si="1">SUM(E9:E21)</f>
        <v>2951176</v>
      </c>
      <c r="F8" s="9">
        <f t="shared" si="1"/>
        <v>2827196</v>
      </c>
    </row>
    <row r="9" spans="1:6" s="8" customFormat="1" ht="69" customHeight="1">
      <c r="A9" s="57" t="s">
        <v>34</v>
      </c>
      <c r="B9" s="58" t="s">
        <v>35</v>
      </c>
      <c r="C9" s="59" t="s">
        <v>36</v>
      </c>
      <c r="D9" s="60">
        <v>0</v>
      </c>
      <c r="E9" s="60">
        <v>25000</v>
      </c>
      <c r="F9" s="60">
        <v>25000</v>
      </c>
    </row>
    <row r="10" spans="1:6" s="8" customFormat="1" ht="69" customHeight="1">
      <c r="A10" s="31" t="s">
        <v>10</v>
      </c>
      <c r="B10" s="61" t="s">
        <v>37</v>
      </c>
      <c r="C10" s="62" t="s">
        <v>38</v>
      </c>
      <c r="D10" s="15">
        <v>914000</v>
      </c>
      <c r="E10" s="15">
        <v>914000</v>
      </c>
      <c r="F10" s="15">
        <v>914000</v>
      </c>
    </row>
    <row r="11" spans="1:6" s="8" customFormat="1" ht="32.450000000000003" customHeight="1">
      <c r="A11" s="63" t="s">
        <v>10</v>
      </c>
      <c r="B11" s="64" t="s">
        <v>37</v>
      </c>
      <c r="C11" s="65" t="s">
        <v>39</v>
      </c>
      <c r="D11" s="26">
        <v>50000</v>
      </c>
      <c r="E11" s="26">
        <v>50000</v>
      </c>
      <c r="F11" s="26">
        <v>50000</v>
      </c>
    </row>
    <row r="12" spans="1:6" s="8" customFormat="1" ht="41.25" customHeight="1">
      <c r="A12" s="31" t="s">
        <v>10</v>
      </c>
      <c r="B12" s="61" t="s">
        <v>37</v>
      </c>
      <c r="C12" s="10" t="s">
        <v>40</v>
      </c>
      <c r="D12" s="14">
        <v>3980</v>
      </c>
      <c r="E12" s="14">
        <v>3980</v>
      </c>
      <c r="F12" s="14">
        <v>0</v>
      </c>
    </row>
    <row r="13" spans="1:6" s="8" customFormat="1" ht="46.15" customHeight="1">
      <c r="A13" s="31" t="s">
        <v>10</v>
      </c>
      <c r="B13" s="61" t="s">
        <v>37</v>
      </c>
      <c r="C13" s="10" t="s">
        <v>41</v>
      </c>
      <c r="D13" s="14">
        <v>0</v>
      </c>
      <c r="E13" s="14">
        <v>191047</v>
      </c>
      <c r="F13" s="14">
        <v>191047</v>
      </c>
    </row>
    <row r="14" spans="1:6" s="8" customFormat="1" ht="119.25" customHeight="1">
      <c r="A14" s="66" t="s">
        <v>42</v>
      </c>
      <c r="B14" s="61" t="s">
        <v>43</v>
      </c>
      <c r="C14" s="8" t="s">
        <v>44</v>
      </c>
      <c r="D14" s="15">
        <v>550000</v>
      </c>
      <c r="E14" s="15">
        <v>0</v>
      </c>
      <c r="F14" s="15">
        <v>0</v>
      </c>
    </row>
    <row r="15" spans="1:6" ht="43.15" customHeight="1">
      <c r="A15" s="66" t="s">
        <v>42</v>
      </c>
      <c r="B15" s="61" t="s">
        <v>43</v>
      </c>
      <c r="C15" s="10" t="s">
        <v>41</v>
      </c>
      <c r="D15" s="15">
        <v>0</v>
      </c>
      <c r="E15" s="15">
        <v>121005</v>
      </c>
      <c r="F15" s="15">
        <v>121005</v>
      </c>
    </row>
    <row r="16" spans="1:6" ht="31.15" customHeight="1">
      <c r="A16" s="66" t="s">
        <v>42</v>
      </c>
      <c r="B16" s="61" t="s">
        <v>43</v>
      </c>
      <c r="C16" s="10" t="s">
        <v>45</v>
      </c>
      <c r="D16" s="14">
        <v>0</v>
      </c>
      <c r="E16" s="14">
        <v>144000</v>
      </c>
      <c r="F16" s="14">
        <v>144000</v>
      </c>
    </row>
    <row r="17" spans="1:6" ht="42" customHeight="1">
      <c r="A17" s="66" t="s">
        <v>42</v>
      </c>
      <c r="B17" s="61" t="s">
        <v>43</v>
      </c>
      <c r="C17" s="10" t="s">
        <v>46</v>
      </c>
      <c r="D17" s="14">
        <v>0</v>
      </c>
      <c r="E17" s="14">
        <v>10000</v>
      </c>
      <c r="F17" s="14">
        <v>10000</v>
      </c>
    </row>
    <row r="18" spans="1:6" ht="162" customHeight="1">
      <c r="A18" s="66" t="s">
        <v>42</v>
      </c>
      <c r="B18" s="61" t="s">
        <v>43</v>
      </c>
      <c r="C18" s="10" t="s">
        <v>47</v>
      </c>
      <c r="D18" s="14">
        <v>2003000</v>
      </c>
      <c r="E18" s="14">
        <v>1278000</v>
      </c>
      <c r="F18" s="14">
        <v>1278000</v>
      </c>
    </row>
    <row r="19" spans="1:6" ht="66" customHeight="1">
      <c r="A19" s="31" t="s">
        <v>48</v>
      </c>
      <c r="B19" s="61" t="s">
        <v>49</v>
      </c>
      <c r="C19" s="10" t="s">
        <v>50</v>
      </c>
      <c r="D19" s="14">
        <v>120000</v>
      </c>
      <c r="E19" s="14">
        <v>120000</v>
      </c>
      <c r="F19" s="14">
        <v>0</v>
      </c>
    </row>
    <row r="20" spans="1:6" ht="54.75" customHeight="1">
      <c r="A20" s="31" t="s">
        <v>48</v>
      </c>
      <c r="B20" s="61" t="s">
        <v>49</v>
      </c>
      <c r="C20" s="10" t="s">
        <v>51</v>
      </c>
      <c r="D20" s="14">
        <v>23000</v>
      </c>
      <c r="E20" s="14">
        <v>23000</v>
      </c>
      <c r="F20" s="14">
        <v>23000</v>
      </c>
    </row>
    <row r="21" spans="1:6" ht="44.45" customHeight="1">
      <c r="A21" s="67" t="s">
        <v>48</v>
      </c>
      <c r="B21" s="68" t="s">
        <v>49</v>
      </c>
      <c r="C21" s="69" t="s">
        <v>41</v>
      </c>
      <c r="D21" s="70">
        <v>0</v>
      </c>
      <c r="E21" s="70">
        <v>71144</v>
      </c>
      <c r="F21" s="70">
        <v>71144</v>
      </c>
    </row>
  </sheetData>
  <mergeCells count="5">
    <mergeCell ref="A1:F1"/>
    <mergeCell ref="A3:A4"/>
    <mergeCell ref="B3:B4"/>
    <mergeCell ref="C3:C4"/>
    <mergeCell ref="D3:F3"/>
  </mergeCells>
  <pageMargins left="0.43307086614173229" right="0.15748031496062992" top="0.31496062992125984" bottom="0.39370078740157483" header="0.15748031496062992" footer="0.15748031496062992"/>
  <pageSetup paperSize="9" scale="76" firstPageNumber="8" fitToHeight="0" orientation="portrait" useFirstPageNumber="1" verticalDpi="200" r:id="rId1"/>
  <headerFooter>
    <oddFooter>&amp;L&amp;F&amp;C&amp;P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F25"/>
  <sheetViews>
    <sheetView zoomScale="80" zoomScaleNormal="80" workbookViewId="0">
      <pane xSplit="2" ySplit="4" topLeftCell="C5" activePane="bottomRight" state="frozen"/>
      <selection pane="topRight" activeCell="C1" sqref="C1"/>
      <selection pane="bottomLeft" activeCell="A5" sqref="A5"/>
      <selection pane="bottomRight" activeCell="C35" sqref="C35"/>
    </sheetView>
  </sheetViews>
  <sheetFormatPr defaultColWidth="9.140625" defaultRowHeight="12.75"/>
  <cols>
    <col min="1" max="1" width="10.28515625" style="2" customWidth="1"/>
    <col min="2" max="2" width="40.42578125" style="2" customWidth="1"/>
    <col min="3" max="3" width="37.85546875" style="2" customWidth="1"/>
    <col min="4" max="6" width="15.28515625" style="16" customWidth="1"/>
    <col min="7" max="7" width="9.140625" style="1"/>
    <col min="8" max="8" width="13.5703125" style="1" bestFit="1" customWidth="1"/>
    <col min="9" max="16384" width="9.140625" style="1"/>
  </cols>
  <sheetData>
    <row r="1" spans="1:6" ht="15.75">
      <c r="A1" s="95"/>
      <c r="B1" s="95"/>
      <c r="C1" s="95"/>
      <c r="D1" s="95"/>
      <c r="E1" s="95"/>
      <c r="F1" s="95"/>
    </row>
    <row r="3" spans="1:6" ht="21.6" customHeight="1">
      <c r="A3" s="96" t="s">
        <v>0</v>
      </c>
      <c r="B3" s="98" t="s">
        <v>6</v>
      </c>
      <c r="C3" s="98" t="s">
        <v>1</v>
      </c>
      <c r="D3" s="100" t="s">
        <v>5</v>
      </c>
      <c r="E3" s="101"/>
      <c r="F3" s="102"/>
    </row>
    <row r="4" spans="1:6" ht="25.15" customHeight="1">
      <c r="A4" s="97"/>
      <c r="B4" s="99"/>
      <c r="C4" s="99"/>
      <c r="D4" s="56">
        <v>2018</v>
      </c>
      <c r="E4" s="56">
        <v>2019</v>
      </c>
      <c r="F4" s="56">
        <v>2020</v>
      </c>
    </row>
    <row r="5" spans="1:6">
      <c r="A5" s="5"/>
      <c r="B5" s="18"/>
      <c r="C5" s="4"/>
      <c r="D5" s="6"/>
      <c r="E5" s="7"/>
      <c r="F5" s="6"/>
    </row>
    <row r="6" spans="1:6" s="47" customFormat="1" ht="63">
      <c r="A6" s="49"/>
      <c r="B6" s="50" t="s">
        <v>3</v>
      </c>
      <c r="C6" s="51"/>
      <c r="D6" s="52">
        <f>D9+D11</f>
        <v>16900000</v>
      </c>
      <c r="E6" s="52">
        <f t="shared" ref="E6:F6" si="0">E9+E11</f>
        <v>17064163</v>
      </c>
      <c r="F6" s="52">
        <f t="shared" si="0"/>
        <v>4245478</v>
      </c>
    </row>
    <row r="7" spans="1:6" ht="15.75">
      <c r="A7" s="20"/>
      <c r="B7" s="43" t="s">
        <v>2</v>
      </c>
      <c r="C7" s="21"/>
      <c r="D7" s="22"/>
      <c r="E7" s="19"/>
      <c r="F7" s="22"/>
    </row>
    <row r="8" spans="1:6" s="54" customFormat="1" ht="15.75">
      <c r="A8" s="20"/>
      <c r="B8" s="29"/>
      <c r="C8" s="21"/>
      <c r="D8" s="22"/>
      <c r="E8" s="19"/>
      <c r="F8" s="22"/>
    </row>
    <row r="9" spans="1:6" s="54" customFormat="1" ht="15.75">
      <c r="A9" s="13"/>
      <c r="B9" s="11" t="s">
        <v>162</v>
      </c>
      <c r="C9" s="12"/>
      <c r="D9" s="9">
        <f>SUM(D10)</f>
        <v>0</v>
      </c>
      <c r="E9" s="9">
        <f t="shared" ref="E9:F9" si="1">SUM(E10)</f>
        <v>164163</v>
      </c>
      <c r="F9" s="9">
        <f t="shared" si="1"/>
        <v>345478</v>
      </c>
    </row>
    <row r="10" spans="1:6" s="54" customFormat="1" ht="55.5" customHeight="1">
      <c r="A10" s="31" t="s">
        <v>191</v>
      </c>
      <c r="B10" s="17" t="s">
        <v>192</v>
      </c>
      <c r="C10" s="10" t="s">
        <v>193</v>
      </c>
      <c r="D10" s="15">
        <v>0</v>
      </c>
      <c r="E10" s="15">
        <v>164163</v>
      </c>
      <c r="F10" s="15">
        <v>345478</v>
      </c>
    </row>
    <row r="11" spans="1:6" s="54" customFormat="1" ht="15.75">
      <c r="A11" s="13"/>
      <c r="B11" s="11" t="s">
        <v>65</v>
      </c>
      <c r="C11" s="12"/>
      <c r="D11" s="9">
        <f>SUM(D12:D16)</f>
        <v>16900000</v>
      </c>
      <c r="E11" s="9">
        <f t="shared" ref="E11:F11" si="2">SUM(E12:E16)</f>
        <v>16900000</v>
      </c>
      <c r="F11" s="9">
        <f t="shared" si="2"/>
        <v>3900000</v>
      </c>
    </row>
    <row r="12" spans="1:6" s="54" customFormat="1" ht="38.25">
      <c r="A12" s="31" t="s">
        <v>108</v>
      </c>
      <c r="B12" s="17" t="s">
        <v>109</v>
      </c>
      <c r="C12" s="10" t="s">
        <v>110</v>
      </c>
      <c r="D12" s="15">
        <v>13000000</v>
      </c>
      <c r="E12" s="15">
        <v>13000000</v>
      </c>
      <c r="F12" s="15"/>
    </row>
    <row r="13" spans="1:6" ht="45.6" customHeight="1">
      <c r="A13" s="31" t="s">
        <v>111</v>
      </c>
      <c r="B13" s="17" t="s">
        <v>112</v>
      </c>
      <c r="C13" s="10" t="s">
        <v>113</v>
      </c>
      <c r="D13" s="15">
        <v>1800000</v>
      </c>
      <c r="E13" s="15">
        <v>1800000</v>
      </c>
      <c r="F13" s="15">
        <v>1800000</v>
      </c>
    </row>
    <row r="14" spans="1:6" ht="47.45" customHeight="1">
      <c r="A14" s="31" t="s">
        <v>114</v>
      </c>
      <c r="B14" s="17" t="s">
        <v>115</v>
      </c>
      <c r="C14" s="10" t="s">
        <v>116</v>
      </c>
      <c r="D14" s="14">
        <v>1000000</v>
      </c>
      <c r="E14" s="14">
        <v>1000000</v>
      </c>
      <c r="F14" s="14">
        <v>1000000</v>
      </c>
    </row>
    <row r="15" spans="1:6" ht="46.15" customHeight="1">
      <c r="A15" s="31" t="s">
        <v>114</v>
      </c>
      <c r="B15" s="17" t="s">
        <v>115</v>
      </c>
      <c r="C15" s="10" t="s">
        <v>117</v>
      </c>
      <c r="D15" s="14">
        <v>100000</v>
      </c>
      <c r="E15" s="14">
        <v>100000</v>
      </c>
      <c r="F15" s="14">
        <v>100000</v>
      </c>
    </row>
    <row r="16" spans="1:6" ht="42.6" customHeight="1">
      <c r="A16" s="31" t="s">
        <v>114</v>
      </c>
      <c r="B16" s="17" t="s">
        <v>115</v>
      </c>
      <c r="C16" s="10" t="s">
        <v>118</v>
      </c>
      <c r="D16" s="14">
        <v>1000000</v>
      </c>
      <c r="E16" s="14">
        <v>1000000</v>
      </c>
      <c r="F16" s="14">
        <v>1000000</v>
      </c>
    </row>
    <row r="17" spans="1:6">
      <c r="B17" s="28"/>
      <c r="C17" s="28"/>
      <c r="D17" s="28"/>
      <c r="E17" s="28"/>
      <c r="F17" s="28"/>
    </row>
    <row r="18" spans="1:6">
      <c r="B18" s="28"/>
      <c r="C18" s="28"/>
      <c r="D18" s="28"/>
      <c r="E18" s="28"/>
      <c r="F18" s="28"/>
    </row>
    <row r="19" spans="1:6">
      <c r="B19" s="28"/>
      <c r="C19" s="28"/>
      <c r="D19" s="28"/>
      <c r="E19" s="28"/>
      <c r="F19" s="28"/>
    </row>
    <row r="20" spans="1:6" ht="18.75">
      <c r="A20" s="85" t="s">
        <v>246</v>
      </c>
      <c r="B20" s="86"/>
      <c r="C20" s="86"/>
      <c r="D20" s="86"/>
      <c r="E20" s="86"/>
      <c r="F20" s="87" t="s">
        <v>247</v>
      </c>
    </row>
    <row r="24" spans="1:6">
      <c r="A24" s="88" t="s">
        <v>252</v>
      </c>
    </row>
    <row r="25" spans="1:6">
      <c r="A25" s="89" t="s">
        <v>253</v>
      </c>
    </row>
  </sheetData>
  <mergeCells count="5">
    <mergeCell ref="A1:F1"/>
    <mergeCell ref="A3:A4"/>
    <mergeCell ref="B3:B4"/>
    <mergeCell ref="C3:C4"/>
    <mergeCell ref="D3:F3"/>
  </mergeCells>
  <hyperlinks>
    <hyperlink ref="A25" r:id="rId1"/>
  </hyperlinks>
  <pageMargins left="0.43307086614173229" right="0.15748031496062992" top="0.31496062992125984" bottom="0.39370078740157483" header="0.15748031496062992" footer="0.15748031496062992"/>
  <pageSetup paperSize="9" scale="73" firstPageNumber="9" fitToHeight="0" orientation="portrait" useFirstPageNumber="1" r:id="rId2"/>
  <headerFooter>
    <oddFooter>&amp;L&amp;F&amp;C&amp;P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Pamatf_PB</vt:lpstr>
      <vt:lpstr>Pamatf_PB_neatk</vt:lpstr>
      <vt:lpstr>ES_fondi</vt:lpstr>
      <vt:lpstr>ES_fondi!Print_Titles</vt:lpstr>
      <vt:lpstr>Pamatf_PB!Print_Titles</vt:lpstr>
      <vt:lpstr>Pamatf_PB_neatk!Print_Titles</vt:lpstr>
    </vt:vector>
  </TitlesOfParts>
  <Company>LR Finanšu ministrija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Valsts pamatbudžeta bāzē 2018., 2019. un 2020.gadam neiekļautie ministriju un citu centrālo valsts iestāžu iesniegtie pasākumi (5.pielikums)</dc:title>
  <dc:subject/>
  <dc:creator>Elīna Heinrihsone</dc:creator>
  <dc:description>Elina.Heinrihsone@fm.gov.lv
67083813</dc:description>
  <cp:lastModifiedBy>Zaiga Puškina</cp:lastModifiedBy>
  <cp:lastPrinted>2017-03-06T14:25:34Z</cp:lastPrinted>
  <dcterms:created xsi:type="dcterms:W3CDTF">2009-03-26T08:29:33Z</dcterms:created>
  <dcterms:modified xsi:type="dcterms:W3CDTF">2017-12-05T09:03:51Z</dcterms:modified>
</cp:coreProperties>
</file>