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Kopsavilkuma_nod\VBPKN_jautājumi\IZDEVUMU_PARSKATISANA\2017\Info ziņojums\Iesniegšanai MK\Pielikumi\"/>
    </mc:Choice>
  </mc:AlternateContent>
  <bookViews>
    <workbookView xWindow="0" yWindow="0" windowWidth="25200" windowHeight="11205"/>
  </bookViews>
  <sheets>
    <sheet name="Sheet1" sheetId="1" r:id="rId1"/>
  </sheets>
  <definedNames>
    <definedName name="_xlnm.Print_Area" localSheetId="0">Sheet1!$A$1:$G$174</definedName>
    <definedName name="_xlnm.Print_Titles" localSheetId="0">Sheet1!$3:$3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48" i="1" l="1"/>
  <c r="F149" i="1"/>
  <c r="G149" i="1"/>
  <c r="E149" i="1"/>
  <c r="F148" i="1"/>
  <c r="G148" i="1"/>
  <c r="G147" i="1"/>
  <c r="E147" i="1"/>
  <c r="F146" i="1"/>
  <c r="E146" i="1"/>
  <c r="F144" i="1"/>
  <c r="G144" i="1"/>
  <c r="E144" i="1"/>
  <c r="G125" i="1" l="1"/>
  <c r="G146" i="1" s="1"/>
  <c r="G124" i="1"/>
  <c r="F124" i="1"/>
  <c r="E124" i="1"/>
  <c r="F98" i="1"/>
  <c r="G91" i="1"/>
  <c r="F91" i="1"/>
  <c r="E91" i="1"/>
  <c r="G84" i="1"/>
  <c r="F84" i="1"/>
  <c r="E84" i="1"/>
  <c r="G72" i="1"/>
  <c r="F72" i="1"/>
  <c r="E72" i="1"/>
  <c r="F66" i="1"/>
  <c r="E66" i="1"/>
  <c r="G41" i="1"/>
  <c r="E41" i="1"/>
  <c r="G28" i="1"/>
  <c r="F28" i="1"/>
  <c r="E28" i="1"/>
  <c r="G13" i="1"/>
  <c r="F13" i="1"/>
  <c r="E13" i="1"/>
  <c r="E7" i="1"/>
  <c r="F145" i="1" l="1"/>
  <c r="F142" i="1" s="1"/>
  <c r="G145" i="1"/>
  <c r="G142" i="1" s="1"/>
  <c r="E145" i="1"/>
  <c r="E142" i="1" s="1"/>
</calcChain>
</file>

<file path=xl/sharedStrings.xml><?xml version="1.0" encoding="utf-8"?>
<sst xmlns="http://schemas.openxmlformats.org/spreadsheetml/2006/main" count="231" uniqueCount="92">
  <si>
    <t>Muzejs</t>
  </si>
  <si>
    <t>Atrašanās vieta</t>
  </si>
  <si>
    <t>Latvijas Etnogrāfiskais brīvdabas muzejs</t>
  </si>
  <si>
    <t xml:space="preserve">Bonaventuras iela 10, Rīga </t>
  </si>
  <si>
    <t>Izdevumi - kopā</t>
  </si>
  <si>
    <t>Dotācija no vispārējiem ieņēmumiem</t>
  </si>
  <si>
    <t>Ieņēmumi no maksas pakalpojumiem un maksas pakalpojumu atlikumiem</t>
  </si>
  <si>
    <t>Jaņa Rozentāla laukums 1, Rīga</t>
  </si>
  <si>
    <t>Transferti</t>
  </si>
  <si>
    <t>Dekoratīvās mākslas un dizaina muzejs</t>
  </si>
  <si>
    <t>Skārņu iela 10/20, Rīga</t>
  </si>
  <si>
    <t>Izstāžu zāle "Arsenāls"</t>
  </si>
  <si>
    <t>Torņa iela 1, Rīga</t>
  </si>
  <si>
    <t>Mākslas muzejs "Rīgas Birža"</t>
  </si>
  <si>
    <t>Doma laukums 6, Rīga</t>
  </si>
  <si>
    <t>R. Sutas un A. Beļcovas muzejs</t>
  </si>
  <si>
    <t>Elizabetes iela 57a, dz. 26, Rīga</t>
  </si>
  <si>
    <t>Latvijas Nacionālais vēstures muzejs</t>
  </si>
  <si>
    <t>LNVM nodaļa "Dauderi"</t>
  </si>
  <si>
    <t xml:space="preserve">Zāģeru iela 7, Rīga 
</t>
  </si>
  <si>
    <t>LNVM nodaļa Āraišu arheoloģiskais muzejparks</t>
  </si>
  <si>
    <t>Vecpilsētas ielā 13/15, Rīga</t>
  </si>
  <si>
    <t>Memoriālo muzeju apvienība</t>
  </si>
  <si>
    <t>Stabu iela 18, Rīga</t>
  </si>
  <si>
    <t>A. Upīša memoriālais muzejs Rīgā un Skrīveros</t>
  </si>
  <si>
    <t>Ojāra Vācieša iela 6a, Rīga</t>
  </si>
  <si>
    <t>J. Rozentāla un R. Blaumaņa memoriālais muzejs</t>
  </si>
  <si>
    <t>Alberta iela 12–9, Rīga</t>
  </si>
  <si>
    <t>K. Barona muzejs</t>
  </si>
  <si>
    <t>Krišjāņa Barona iela 3–5, Rīga</t>
  </si>
  <si>
    <t>O. Vācieša memoriālais muzejs</t>
  </si>
  <si>
    <t>Ojāra Vācieša iela 19, Rīga</t>
  </si>
  <si>
    <t>Raiņa un Aspazijas muzejs (apvienība)</t>
  </si>
  <si>
    <t>Raiņa muzejs "Jasmuiža"</t>
  </si>
  <si>
    <t>Baznīcas iela 30, Rīga</t>
  </si>
  <si>
    <t>Jāņa Pliekšāna iela 5/7, Jūrmala</t>
  </si>
  <si>
    <t>Rīgas vēstures un kuģniecības muzejs</t>
  </si>
  <si>
    <t>Palasta ielā 4, Rīgā</t>
  </si>
  <si>
    <t>Ainažu jūrskolas muzejs</t>
  </si>
  <si>
    <t>Latvijas Fotogrāfijas muzejs</t>
  </si>
  <si>
    <t>Mārstaļu iela 8, Rīga</t>
  </si>
  <si>
    <t>Mencendorfa nams</t>
  </si>
  <si>
    <t>Grēcinieku iela 18, Rīga</t>
  </si>
  <si>
    <t>Rundāles pils muzejs</t>
  </si>
  <si>
    <t>Turaidas muzejrezervāts</t>
  </si>
  <si>
    <t xml:space="preserve">Turaidas iela 10, Sigulda </t>
  </si>
  <si>
    <t xml:space="preserve">Latvijas Sporta muzejs </t>
  </si>
  <si>
    <t>Alksnāja iela 9, Rīga</t>
  </si>
  <si>
    <t>Latvijas Dabas muzejs</t>
  </si>
  <si>
    <t>Krišjāņa Barona iela 4, Rīga</t>
  </si>
  <si>
    <t xml:space="preserve">Paula Stradiņa Medicīnas vēstures muzejs </t>
  </si>
  <si>
    <t>Antonijas iela 1, Rīga</t>
  </si>
  <si>
    <t>Farmācijas muzejs</t>
  </si>
  <si>
    <t>R.Vāgnera 13, Rīga</t>
  </si>
  <si>
    <t>Kronvalda bulvāris 9, Rīga</t>
  </si>
  <si>
    <t>Profesora Aleksandra Bieziņa muzejs</t>
  </si>
  <si>
    <t>Madonas novads, Sarkaņu pagasts, Jaundilmaņi</t>
  </si>
  <si>
    <r>
      <t>Rakstniecības un mūzikas muzejs (</t>
    </r>
    <r>
      <rPr>
        <b/>
        <sz val="12"/>
        <color rgb="FFFF0000"/>
        <rFont val="Times New Roman"/>
        <family val="1"/>
        <charset val="186"/>
      </rPr>
      <t>slēgts, rekonstrukcija</t>
    </r>
    <r>
      <rPr>
        <b/>
        <sz val="12"/>
        <color theme="1"/>
        <rFont val="Times New Roman"/>
        <family val="1"/>
        <charset val="186"/>
      </rPr>
      <t>)</t>
    </r>
  </si>
  <si>
    <t xml:space="preserve">Jēkaba Prīmaņa Anatomijas muzejs   </t>
  </si>
  <si>
    <t xml:space="preserve"> </t>
  </si>
  <si>
    <t>Latvijas Kara muzejs</t>
  </si>
  <si>
    <t>Ziedojumi</t>
  </si>
  <si>
    <t>Smilšu iela 20, Rīga; Jelgavas novads, Valgundes pagasts "Mangaļi"; Saldus novads, Zirņu pagasts, "Airītes"</t>
  </si>
  <si>
    <t>Brīvības iela 38–4, Rīga; Daugavas iela 58, Skrīveri</t>
  </si>
  <si>
    <t xml:space="preserve">Latvijas Lauksaimniecības muzejs
</t>
  </si>
  <si>
    <t>Celtnieku iela 12, Talsi</t>
  </si>
  <si>
    <t xml:space="preserve"> Dobeles nov. Bērzes pag. "Pikšas"</t>
  </si>
  <si>
    <t>Nr.p.k.</t>
  </si>
  <si>
    <t>t.sk. tiek segti no</t>
  </si>
  <si>
    <t>Amata vietu skaits</t>
  </si>
  <si>
    <t>Apmeklējumu skaits</t>
  </si>
  <si>
    <r>
      <t>LNVM nodaļa Tautas frontes muzejs (</t>
    </r>
    <r>
      <rPr>
        <b/>
        <sz val="12"/>
        <color rgb="FFFF0000"/>
        <rFont val="Times New Roman"/>
        <family val="1"/>
        <charset val="186"/>
      </rPr>
      <t>sākot ar 2015. gada 1. janvāri</t>
    </r>
    <r>
      <rPr>
        <b/>
        <sz val="12"/>
        <color theme="1"/>
        <rFont val="Times New Roman"/>
        <family val="1"/>
        <charset val="186"/>
      </rPr>
      <t>)</t>
    </r>
  </si>
  <si>
    <r>
      <t>J. Akuratera muzejs (</t>
    </r>
    <r>
      <rPr>
        <b/>
        <sz val="12"/>
        <color rgb="FFFF0000"/>
        <rFont val="Times New Roman"/>
        <family val="1"/>
        <charset val="186"/>
      </rPr>
      <t>2015./2016.g. - ēkas rekonstrukcija</t>
    </r>
    <r>
      <rPr>
        <b/>
        <sz val="12"/>
        <rFont val="Times New Roman"/>
        <family val="1"/>
        <charset val="186"/>
      </rPr>
      <t>)</t>
    </r>
  </si>
  <si>
    <r>
      <t>Raiņa muzejs "Tadenava" (</t>
    </r>
    <r>
      <rPr>
        <b/>
        <sz val="12"/>
        <color rgb="FFFF0000"/>
        <rFont val="Times New Roman"/>
        <family val="1"/>
        <charset val="186"/>
      </rPr>
      <t>atklāts pēc rekonstrukcijas 22.07.2016.</t>
    </r>
    <r>
      <rPr>
        <b/>
        <sz val="12"/>
        <rFont val="Times New Roman"/>
        <family val="1"/>
        <charset val="186"/>
      </rPr>
      <t>)</t>
    </r>
  </si>
  <si>
    <r>
      <t>Raiņa un Aspazijas māja (</t>
    </r>
    <r>
      <rPr>
        <b/>
        <sz val="12"/>
        <color rgb="FFFF0000"/>
        <rFont val="Times New Roman"/>
        <family val="1"/>
        <charset val="186"/>
      </rPr>
      <t>atklāta pēc rekonstrukcijas 11.09.2016.</t>
    </r>
    <r>
      <rPr>
        <b/>
        <sz val="12"/>
        <rFont val="Times New Roman"/>
        <family val="1"/>
        <charset val="186"/>
      </rPr>
      <t>)</t>
    </r>
  </si>
  <si>
    <t>Lāčplēša iela 106/108, Rīga, pamatekspozīcija Brīvības bulvāris 32, Rīga</t>
  </si>
  <si>
    <t>Āraišu ezerpils, Drabešu pagasts, Amatas novads</t>
  </si>
  <si>
    <t>Jasmuiža, Aizkalne, Aizkalnes pagasts, Preiļu novads</t>
  </si>
  <si>
    <t>Tadaine, Dunavas pagasts, Jēkabpils novads</t>
  </si>
  <si>
    <t xml:space="preserve"> Pils laukums 2, Rīga, šobrīd - Tērbatas iela 75, Rīga</t>
  </si>
  <si>
    <t>Valdemāra iela 47, Ainaži, Salacgrīvas novads</t>
  </si>
  <si>
    <t>Rundāles pils, Pilsrundāle, Rundāles pagasts, Rundāles novads</t>
  </si>
  <si>
    <r>
      <t>Latvijas Nacionālais mākslas muzejs</t>
    </r>
    <r>
      <rPr>
        <sz val="12"/>
        <color theme="1"/>
        <rFont val="Times New Roman"/>
        <family val="1"/>
        <charset val="186"/>
      </rPr>
      <t xml:space="preserve"> (</t>
    </r>
    <r>
      <rPr>
        <b/>
        <sz val="12"/>
        <color rgb="FFFF0000"/>
        <rFont val="Times New Roman"/>
        <family val="1"/>
        <charset val="186"/>
      </rPr>
      <t>pēc trīs gadus ilgušās ēkas rekonstrukcijas un jaunās pazemes piebūves izveides LNMM galvenā ēka tika atklāta 04.05.2016.</t>
    </r>
    <r>
      <rPr>
        <sz val="12"/>
        <color theme="1"/>
        <rFont val="Times New Roman"/>
        <family val="1"/>
        <charset val="186"/>
      </rPr>
      <t>).</t>
    </r>
  </si>
  <si>
    <r>
      <t>Raiņa un Aspazijas vasarnīca (</t>
    </r>
    <r>
      <rPr>
        <b/>
        <sz val="12"/>
        <color rgb="FFFF0000"/>
        <rFont val="Times New Roman"/>
        <family val="1"/>
        <charset val="186"/>
      </rPr>
      <t>atklāta pēc rekonstrukcijas 26.08.2016.</t>
    </r>
    <r>
      <rPr>
        <b/>
        <sz val="12"/>
        <rFont val="Times New Roman"/>
        <family val="1"/>
        <charset val="186"/>
      </rPr>
      <t>)</t>
    </r>
  </si>
  <si>
    <t>KOPĀ:</t>
  </si>
  <si>
    <t xml:space="preserve">
Kārļa Ulmaņa piemiņas muzejs "Pikšas"</t>
  </si>
  <si>
    <t>D.Reizniece-Ozola</t>
  </si>
  <si>
    <t>Ministre</t>
  </si>
  <si>
    <t>Pūre 67095432</t>
  </si>
  <si>
    <t>kristina.pure@fm.gov.lv</t>
  </si>
  <si>
    <t xml:space="preserve">10.pielikums informatīvajam ziņojumam
“Par valsts budžeta izdevumu pārskatīšanas 2018., 2019. un 2020.gadam
rezultātiem un priekšlikumi par šo rezultātu izmantošanu likumprojekta
“Par vidēja termiņa budžeta 2018., 2019. un 2020.gadam” un likumprojekta
“Par valsts budžetu 2018.gadam” izstrādes procesā”
</t>
  </si>
  <si>
    <r>
      <t xml:space="preserve">Izdevumi sadalījumā pa finansējuma avotiem </t>
    </r>
    <r>
      <rPr>
        <b/>
        <i/>
        <sz val="22"/>
        <color theme="1"/>
        <rFont val="Times New Roman"/>
        <family val="1"/>
        <charset val="186"/>
      </rPr>
      <t>(euro)</t>
    </r>
    <r>
      <rPr>
        <b/>
        <sz val="22"/>
        <color theme="1"/>
        <rFont val="Times New Roman"/>
        <family val="1"/>
        <charset val="186"/>
      </rPr>
      <t>, amata vietu skaits un apmeklējumu skaits valsts muzejos 2014. – 2016.gadā</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</si>
</sst>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10409]#,##0;\-#,##0"/>
  </numFmts>
  <fonts count="21">
    <font>
      <sz val="11"/>
      <color theme="1"/>
      <name val="Calibri"/>
      <family val="2"/>
      <charset val="186"/>
      <scheme val="minor"/>
    </font>
    <font>
      <sz val="11"/>
      <color theme="1"/>
      <name val="Calibri"/>
      <family val="2"/>
      <scheme val="minor"/>
    </font>
    <font>
      <b/>
      <sz val="12"/>
      <color indexed="8"/>
      <name val="Times New Roman"/>
      <family val="1"/>
      <charset val="186"/>
    </font>
    <font>
      <b/>
      <sz val="12"/>
      <color theme="1"/>
      <name val="Times New Roman"/>
      <family val="1"/>
      <charset val="186"/>
    </font>
    <font>
      <b/>
      <sz val="12"/>
      <name val="Times New Roman"/>
      <family val="1"/>
      <charset val="186"/>
    </font>
    <font>
      <sz val="12"/>
      <name val="Times New Roman"/>
      <family val="1"/>
      <charset val="186"/>
    </font>
    <font>
      <sz val="12"/>
      <color indexed="8"/>
      <name val="Times New Roman"/>
      <family val="1"/>
      <charset val="186"/>
    </font>
    <font>
      <i/>
      <sz val="12"/>
      <name val="Times New Roman"/>
      <family val="1"/>
      <charset val="186"/>
    </font>
    <font>
      <sz val="10"/>
      <name val="BaltHelvetica"/>
    </font>
    <font>
      <sz val="12"/>
      <color theme="1"/>
      <name val="Times New Roman"/>
      <family val="1"/>
      <charset val="186"/>
    </font>
    <font>
      <b/>
      <sz val="12"/>
      <color rgb="FFFF0000"/>
      <name val="Times New Roman"/>
      <family val="1"/>
      <charset val="186"/>
    </font>
    <font>
      <b/>
      <sz val="11"/>
      <color theme="1"/>
      <name val="Calibri"/>
      <family val="2"/>
      <charset val="186"/>
      <scheme val="minor"/>
    </font>
    <font>
      <b/>
      <sz val="22"/>
      <color theme="1"/>
      <name val="Times New Roman"/>
      <family val="1"/>
      <charset val="186"/>
    </font>
    <font>
      <sz val="11"/>
      <color theme="1"/>
      <name val="Times New Roman"/>
      <family val="1"/>
      <charset val="186"/>
    </font>
    <font>
      <sz val="9"/>
      <color theme="1"/>
      <name val="Times New Roman"/>
      <family val="1"/>
      <charset val="186"/>
    </font>
    <font>
      <sz val="10"/>
      <color theme="1"/>
      <name val="Times New Roman"/>
      <family val="1"/>
      <charset val="186"/>
    </font>
    <font>
      <u/>
      <sz val="11"/>
      <color theme="10"/>
      <name val="Calibri"/>
      <family val="2"/>
      <charset val="186"/>
      <scheme val="minor"/>
    </font>
    <font>
      <sz val="9"/>
      <name val="Times New Roman"/>
      <family val="1"/>
      <charset val="186"/>
    </font>
    <font>
      <b/>
      <i/>
      <sz val="22"/>
      <color theme="1"/>
      <name val="Times New Roman"/>
      <family val="1"/>
      <charset val="186"/>
    </font>
    <font>
      <sz val="18"/>
      <color theme="1"/>
      <name val="Times New Roman"/>
      <family val="1"/>
      <charset val="186"/>
    </font>
    <font>
      <i/>
      <sz val="14"/>
      <color theme="1"/>
      <name val="Times New Roman"/>
      <family val="1"/>
      <charset val="186"/>
    </font>
  </fonts>
  <fills count="5">
    <fill>
      <patternFill patternType="none"/>
    </fill>
    <fill>
      <patternFill patternType="gray125"/>
    </fill>
    <fill>
      <patternFill patternType="solid">
        <fgColor theme="0"/>
        <bgColor indexed="64"/>
      </patternFill>
    </fill>
    <fill>
      <patternFill patternType="solid">
        <fgColor theme="0"/>
        <bgColor indexed="26"/>
      </patternFill>
    </fill>
    <fill>
      <patternFill patternType="solid">
        <fgColor theme="9" tint="0.59999389629810485"/>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1" fillId="0" borderId="0"/>
    <xf numFmtId="0" fontId="8" fillId="0" borderId="0"/>
    <xf numFmtId="0" fontId="16" fillId="0" borderId="0" applyNumberFormat="0" applyFill="0" applyBorder="0" applyAlignment="0" applyProtection="0"/>
  </cellStyleXfs>
  <cellXfs count="40">
    <xf numFmtId="0" fontId="0" fillId="0" borderId="0" xfId="0"/>
    <xf numFmtId="164" fontId="0" fillId="0" borderId="0" xfId="0" applyNumberFormat="1"/>
    <xf numFmtId="0" fontId="11" fillId="0" borderId="0" xfId="0" applyFont="1"/>
    <xf numFmtId="164" fontId="4" fillId="2" borderId="1" xfId="1" applyNumberFormat="1" applyFont="1" applyFill="1" applyBorder="1" applyAlignment="1" applyProtection="1">
      <alignment vertical="top" wrapText="1" readingOrder="1"/>
      <protection locked="0"/>
    </xf>
    <xf numFmtId="164" fontId="4" fillId="2" borderId="1" xfId="1" applyNumberFormat="1" applyFont="1" applyFill="1" applyBorder="1" applyAlignment="1" applyProtection="1">
      <alignment horizontal="right" vertical="top" wrapText="1" readingOrder="1"/>
      <protection locked="0"/>
    </xf>
    <xf numFmtId="164" fontId="7" fillId="2" borderId="1" xfId="1" applyNumberFormat="1" applyFont="1" applyFill="1" applyBorder="1" applyAlignment="1" applyProtection="1">
      <alignment horizontal="right" vertical="top" wrapText="1" readingOrder="1"/>
      <protection locked="0"/>
    </xf>
    <xf numFmtId="164" fontId="5" fillId="2" borderId="1" xfId="1" applyNumberFormat="1" applyFont="1" applyFill="1" applyBorder="1" applyAlignment="1" applyProtection="1">
      <alignment horizontal="right" vertical="top" wrapText="1" readingOrder="1"/>
      <protection locked="0"/>
    </xf>
    <xf numFmtId="164" fontId="5" fillId="2" borderId="1" xfId="1" applyNumberFormat="1" applyFont="1" applyFill="1" applyBorder="1" applyAlignment="1" applyProtection="1">
      <alignment vertical="top" wrapText="1" readingOrder="1"/>
      <protection locked="0"/>
    </xf>
    <xf numFmtId="164" fontId="6" fillId="2" borderId="1" xfId="1" applyNumberFormat="1" applyFont="1" applyFill="1" applyBorder="1" applyAlignment="1" applyProtection="1">
      <alignment horizontal="right" vertical="top" wrapText="1" readingOrder="1"/>
      <protection locked="0"/>
    </xf>
    <xf numFmtId="164" fontId="2" fillId="2" borderId="1" xfId="1" applyNumberFormat="1" applyFont="1" applyFill="1" applyBorder="1" applyAlignment="1" applyProtection="1">
      <alignment horizontal="right" vertical="top" wrapText="1" readingOrder="1"/>
      <protection locked="0"/>
    </xf>
    <xf numFmtId="164" fontId="2" fillId="2" borderId="1" xfId="1" applyNumberFormat="1" applyFont="1" applyFill="1" applyBorder="1" applyAlignment="1" applyProtection="1">
      <alignment vertical="top" wrapText="1" readingOrder="1"/>
      <protection locked="0"/>
    </xf>
    <xf numFmtId="0" fontId="3" fillId="2" borderId="1" xfId="1" applyFont="1" applyFill="1" applyBorder="1" applyAlignment="1">
      <alignment wrapText="1"/>
    </xf>
    <xf numFmtId="164" fontId="3" fillId="2" borderId="1" xfId="1" applyNumberFormat="1" applyFont="1" applyFill="1" applyBorder="1" applyAlignment="1">
      <alignment horizontal="right" readingOrder="1"/>
    </xf>
    <xf numFmtId="0" fontId="3" fillId="2" borderId="1" xfId="1" applyFont="1" applyFill="1" applyBorder="1" applyAlignment="1">
      <alignment horizontal="center" vertical="center" wrapText="1"/>
    </xf>
    <xf numFmtId="164" fontId="6" fillId="2" borderId="1" xfId="1" applyNumberFormat="1" applyFont="1" applyFill="1" applyBorder="1" applyAlignment="1" applyProtection="1">
      <alignment horizontal="center" vertical="center" wrapText="1" readingOrder="1"/>
      <protection locked="0"/>
    </xf>
    <xf numFmtId="164" fontId="6" fillId="3" borderId="1" xfId="0" applyNumberFormat="1" applyFont="1" applyFill="1" applyBorder="1" applyAlignment="1">
      <alignment horizontal="right" vertical="center" readingOrder="1"/>
    </xf>
    <xf numFmtId="0" fontId="5" fillId="2" borderId="1" xfId="2" applyNumberFormat="1" applyFont="1" applyFill="1" applyBorder="1" applyAlignment="1">
      <alignment vertical="top" wrapText="1"/>
    </xf>
    <xf numFmtId="0" fontId="13" fillId="2" borderId="0" xfId="0" applyFont="1" applyFill="1"/>
    <xf numFmtId="0" fontId="2" fillId="4" borderId="1" xfId="1" applyFont="1" applyFill="1" applyBorder="1" applyAlignment="1" applyProtection="1">
      <alignment horizontal="center" vertical="center" wrapText="1" readingOrder="1"/>
      <protection locked="0"/>
    </xf>
    <xf numFmtId="0" fontId="3" fillId="4" borderId="1" xfId="1" applyFont="1" applyFill="1" applyBorder="1" applyAlignment="1">
      <alignment horizontal="center" vertical="center" readingOrder="1"/>
    </xf>
    <xf numFmtId="0" fontId="15" fillId="0" borderId="0" xfId="0" applyFont="1" applyAlignment="1">
      <alignment vertical="center" wrapText="1"/>
    </xf>
    <xf numFmtId="0" fontId="15" fillId="0" borderId="0" xfId="0" applyFont="1" applyAlignment="1">
      <alignment horizontal="left" vertical="center" wrapText="1"/>
    </xf>
    <xf numFmtId="0" fontId="14" fillId="0" borderId="0" xfId="0" applyFont="1" applyAlignment="1">
      <alignment horizontal="left" vertical="center"/>
    </xf>
    <xf numFmtId="164" fontId="2" fillId="3" borderId="1" xfId="0" applyNumberFormat="1" applyFont="1" applyFill="1" applyBorder="1" applyAlignment="1">
      <alignment horizontal="right" vertical="center" readingOrder="1"/>
    </xf>
    <xf numFmtId="0" fontId="14" fillId="2" borderId="0" xfId="0" applyFont="1" applyFill="1"/>
    <xf numFmtId="0" fontId="14" fillId="0" borderId="0" xfId="0" applyFont="1"/>
    <xf numFmtId="0" fontId="17" fillId="2" borderId="0" xfId="3" applyFont="1" applyFill="1"/>
    <xf numFmtId="0" fontId="17" fillId="2" borderId="0" xfId="0" applyFont="1" applyFill="1"/>
    <xf numFmtId="0" fontId="19" fillId="0" borderId="0" xfId="0" applyFont="1"/>
    <xf numFmtId="0" fontId="19" fillId="2" borderId="0" xfId="0" applyFont="1" applyFill="1"/>
    <xf numFmtId="0" fontId="12" fillId="2" borderId="0" xfId="0" applyFont="1" applyFill="1" applyBorder="1" applyAlignment="1">
      <alignment horizontal="center" vertical="center" wrapText="1"/>
    </xf>
    <xf numFmtId="0" fontId="4" fillId="4" borderId="1" xfId="1" applyFont="1" applyFill="1" applyBorder="1" applyAlignment="1">
      <alignment horizontal="center" vertical="center"/>
    </xf>
    <xf numFmtId="0" fontId="3" fillId="2" borderId="1" xfId="1" applyFont="1" applyFill="1" applyBorder="1" applyAlignment="1">
      <alignment horizontal="center" vertical="center" wrapText="1"/>
    </xf>
    <xf numFmtId="164" fontId="6" fillId="2" borderId="1" xfId="1" applyNumberFormat="1" applyFont="1" applyFill="1" applyBorder="1" applyAlignment="1" applyProtection="1">
      <alignment horizontal="center" vertical="center" wrapText="1" readingOrder="1"/>
      <protection locked="0"/>
    </xf>
    <xf numFmtId="0" fontId="12" fillId="2" borderId="1" xfId="0" applyFont="1" applyFill="1" applyBorder="1" applyAlignment="1">
      <alignment horizontal="left" vertical="center"/>
    </xf>
    <xf numFmtId="0" fontId="3" fillId="4" borderId="1" xfId="0" applyFont="1" applyFill="1" applyBorder="1" applyAlignment="1">
      <alignment horizontal="center" vertical="center"/>
    </xf>
    <xf numFmtId="0" fontId="4" fillId="2" borderId="1" xfId="1" applyFont="1" applyFill="1" applyBorder="1" applyAlignment="1">
      <alignment horizontal="center" vertical="center" wrapText="1"/>
    </xf>
    <xf numFmtId="0" fontId="9" fillId="2" borderId="1" xfId="1" applyFont="1" applyFill="1" applyBorder="1" applyAlignment="1">
      <alignment horizontal="center" vertical="center" wrapText="1"/>
    </xf>
    <xf numFmtId="0" fontId="20" fillId="2" borderId="0" xfId="0" applyFont="1" applyFill="1" applyBorder="1" applyAlignment="1">
      <alignment horizontal="right" vertical="top" wrapText="1"/>
    </xf>
    <xf numFmtId="164" fontId="5" fillId="2" borderId="1" xfId="1" applyNumberFormat="1" applyFont="1" applyFill="1" applyBorder="1" applyAlignment="1" applyProtection="1">
      <alignment horizontal="center" vertical="center" wrapText="1" readingOrder="1"/>
      <protection locked="0"/>
    </xf>
  </cellXfs>
  <cellStyles count="4">
    <cellStyle name="Hyperlink" xfId="3" builtinId="8"/>
    <cellStyle name="Normal" xfId="0" builtinId="0"/>
    <cellStyle name="Parastais 2" xfId="1"/>
    <cellStyle name="Parastais_FMLikp01_p05_221205_pap_afp_makp"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kristina.pure@fm.gov.l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00"/>
  <sheetViews>
    <sheetView tabSelected="1" topLeftCell="A146" zoomScale="90" zoomScaleNormal="90" workbookViewId="0">
      <selection activeCell="B178" sqref="B178"/>
    </sheetView>
  </sheetViews>
  <sheetFormatPr defaultRowHeight="15"/>
  <cols>
    <col min="1" max="1" width="8" style="17" customWidth="1"/>
    <col min="2" max="2" width="36.28515625" style="17" customWidth="1"/>
    <col min="3" max="3" width="26.28515625" style="17" customWidth="1"/>
    <col min="4" max="4" width="24.7109375" style="17" customWidth="1"/>
    <col min="5" max="5" width="12.85546875" style="17" customWidth="1"/>
    <col min="6" max="6" width="12.5703125" style="17" customWidth="1"/>
    <col min="7" max="7" width="13.85546875" style="17" customWidth="1"/>
  </cols>
  <sheetData>
    <row r="1" spans="1:7" ht="105" customHeight="1">
      <c r="A1" s="38" t="s">
        <v>90</v>
      </c>
      <c r="B1" s="38"/>
      <c r="C1" s="38"/>
      <c r="D1" s="38"/>
      <c r="E1" s="38"/>
      <c r="F1" s="38"/>
      <c r="G1" s="38"/>
    </row>
    <row r="2" spans="1:7" ht="79.5" customHeight="1">
      <c r="A2" s="30" t="s">
        <v>91</v>
      </c>
      <c r="B2" s="30"/>
      <c r="C2" s="30"/>
      <c r="D2" s="30"/>
      <c r="E2" s="30"/>
      <c r="F2" s="30"/>
      <c r="G2" s="30"/>
    </row>
    <row r="3" spans="1:7" ht="15.75">
      <c r="A3" s="18" t="s">
        <v>67</v>
      </c>
      <c r="B3" s="19" t="s">
        <v>0</v>
      </c>
      <c r="C3" s="18" t="s">
        <v>1</v>
      </c>
      <c r="D3" s="18"/>
      <c r="E3" s="18">
        <v>2014</v>
      </c>
      <c r="F3" s="18">
        <v>2015</v>
      </c>
      <c r="G3" s="18">
        <v>2016</v>
      </c>
    </row>
    <row r="4" spans="1:7" s="2" customFormat="1" ht="15.75">
      <c r="A4" s="31">
        <v>1</v>
      </c>
      <c r="B4" s="32" t="s">
        <v>2</v>
      </c>
      <c r="C4" s="39" t="s">
        <v>3</v>
      </c>
      <c r="D4" s="3" t="s">
        <v>4</v>
      </c>
      <c r="E4" s="4">
        <v>1459817</v>
      </c>
      <c r="F4" s="23">
        <v>1558618</v>
      </c>
      <c r="G4" s="23">
        <v>1687109</v>
      </c>
    </row>
    <row r="5" spans="1:7" ht="15.75">
      <c r="A5" s="31"/>
      <c r="B5" s="32"/>
      <c r="C5" s="39"/>
      <c r="D5" s="5" t="s">
        <v>68</v>
      </c>
      <c r="E5" s="6"/>
      <c r="F5" s="6"/>
      <c r="G5" s="6"/>
    </row>
    <row r="6" spans="1:7" ht="31.5">
      <c r="A6" s="31"/>
      <c r="B6" s="32"/>
      <c r="C6" s="39"/>
      <c r="D6" s="7" t="s">
        <v>5</v>
      </c>
      <c r="E6" s="6">
        <v>1108054</v>
      </c>
      <c r="F6" s="6">
        <v>1205957</v>
      </c>
      <c r="G6" s="6">
        <v>1320325</v>
      </c>
    </row>
    <row r="7" spans="1:7" ht="47.25">
      <c r="A7" s="31"/>
      <c r="B7" s="32"/>
      <c r="C7" s="39"/>
      <c r="D7" s="16" t="s">
        <v>6</v>
      </c>
      <c r="E7" s="15">
        <f>335985+15778</f>
        <v>351763</v>
      </c>
      <c r="F7" s="15">
        <v>352661</v>
      </c>
      <c r="G7" s="15">
        <v>366784</v>
      </c>
    </row>
    <row r="8" spans="1:7" s="2" customFormat="1" ht="15.75">
      <c r="A8" s="31"/>
      <c r="B8" s="32"/>
      <c r="C8" s="39"/>
      <c r="D8" s="3" t="s">
        <v>69</v>
      </c>
      <c r="E8" s="4">
        <v>74</v>
      </c>
      <c r="F8" s="4">
        <v>88</v>
      </c>
      <c r="G8" s="4">
        <v>79</v>
      </c>
    </row>
    <row r="9" spans="1:7" s="2" customFormat="1" ht="15.75">
      <c r="A9" s="31"/>
      <c r="B9" s="32"/>
      <c r="C9" s="39"/>
      <c r="D9" s="3" t="s">
        <v>70</v>
      </c>
      <c r="E9" s="4">
        <v>119802</v>
      </c>
      <c r="F9" s="4">
        <v>134765</v>
      </c>
      <c r="G9" s="4">
        <v>124756</v>
      </c>
    </row>
    <row r="10" spans="1:7" s="2" customFormat="1" ht="15.75">
      <c r="A10" s="31">
        <v>2</v>
      </c>
      <c r="B10" s="32" t="s">
        <v>82</v>
      </c>
      <c r="C10" s="33" t="s">
        <v>7</v>
      </c>
      <c r="D10" s="3" t="s">
        <v>4</v>
      </c>
      <c r="E10" s="23">
        <v>6381927</v>
      </c>
      <c r="F10" s="23">
        <v>6156413</v>
      </c>
      <c r="G10" s="23">
        <v>7747904</v>
      </c>
    </row>
    <row r="11" spans="1:7" ht="15.75">
      <c r="A11" s="31"/>
      <c r="B11" s="32"/>
      <c r="C11" s="33"/>
      <c r="D11" s="5" t="s">
        <v>68</v>
      </c>
      <c r="E11" s="8"/>
      <c r="F11" s="8"/>
      <c r="G11" s="8"/>
    </row>
    <row r="12" spans="1:7" ht="31.5">
      <c r="A12" s="31"/>
      <c r="B12" s="32"/>
      <c r="C12" s="33"/>
      <c r="D12" s="7" t="s">
        <v>5</v>
      </c>
      <c r="E12" s="8">
        <v>5923534</v>
      </c>
      <c r="F12" s="8">
        <v>5455562</v>
      </c>
      <c r="G12" s="8">
        <v>6941825</v>
      </c>
    </row>
    <row r="13" spans="1:7" ht="47.25">
      <c r="A13" s="31"/>
      <c r="B13" s="32"/>
      <c r="C13" s="33"/>
      <c r="D13" s="16" t="s">
        <v>6</v>
      </c>
      <c r="E13" s="15">
        <f>446452-19910</f>
        <v>426542</v>
      </c>
      <c r="F13" s="15">
        <f>504201+48280-104200</f>
        <v>448281</v>
      </c>
      <c r="G13" s="15">
        <f>793457+104200-243457</f>
        <v>654200</v>
      </c>
    </row>
    <row r="14" spans="1:7" ht="15.75">
      <c r="A14" s="31"/>
      <c r="B14" s="32"/>
      <c r="C14" s="33"/>
      <c r="D14" s="7" t="s">
        <v>8</v>
      </c>
      <c r="E14" s="15">
        <v>28491</v>
      </c>
      <c r="F14" s="15">
        <v>252570</v>
      </c>
      <c r="G14" s="15">
        <v>151879</v>
      </c>
    </row>
    <row r="15" spans="1:7" s="2" customFormat="1" ht="15.75">
      <c r="A15" s="31"/>
      <c r="B15" s="32"/>
      <c r="C15" s="33"/>
      <c r="D15" s="3" t="s">
        <v>69</v>
      </c>
      <c r="E15" s="9">
        <v>53</v>
      </c>
      <c r="F15" s="9">
        <v>55</v>
      </c>
      <c r="G15" s="9">
        <v>90</v>
      </c>
    </row>
    <row r="16" spans="1:7" s="2" customFormat="1" ht="15.75">
      <c r="A16" s="31"/>
      <c r="B16" s="32"/>
      <c r="C16" s="33"/>
      <c r="D16" s="3" t="s">
        <v>70</v>
      </c>
      <c r="E16" s="9"/>
      <c r="F16" s="9">
        <v>125000</v>
      </c>
      <c r="G16" s="9">
        <v>262321</v>
      </c>
    </row>
    <row r="17" spans="1:7" ht="15.75">
      <c r="A17" s="31"/>
      <c r="B17" s="36" t="s">
        <v>9</v>
      </c>
      <c r="C17" s="33" t="s">
        <v>10</v>
      </c>
      <c r="D17" s="10" t="s">
        <v>69</v>
      </c>
      <c r="E17" s="9">
        <v>32</v>
      </c>
      <c r="F17" s="9">
        <v>33</v>
      </c>
      <c r="G17" s="9">
        <v>38</v>
      </c>
    </row>
    <row r="18" spans="1:7" ht="15.75">
      <c r="A18" s="31"/>
      <c r="B18" s="36"/>
      <c r="C18" s="33"/>
      <c r="D18" s="10" t="s">
        <v>70</v>
      </c>
      <c r="E18" s="9">
        <v>72896</v>
      </c>
      <c r="F18" s="9">
        <v>120898</v>
      </c>
      <c r="G18" s="9">
        <v>80259</v>
      </c>
    </row>
    <row r="19" spans="1:7" ht="15.75">
      <c r="A19" s="31"/>
      <c r="B19" s="36" t="s">
        <v>11</v>
      </c>
      <c r="C19" s="33" t="s">
        <v>12</v>
      </c>
      <c r="D19" s="10" t="s">
        <v>69</v>
      </c>
      <c r="E19" s="9">
        <v>43</v>
      </c>
      <c r="F19" s="9">
        <v>43</v>
      </c>
      <c r="G19" s="9">
        <v>37</v>
      </c>
    </row>
    <row r="20" spans="1:7" ht="15.75">
      <c r="A20" s="31"/>
      <c r="B20" s="36"/>
      <c r="C20" s="33"/>
      <c r="D20" s="10" t="s">
        <v>70</v>
      </c>
      <c r="E20" s="9">
        <v>59267</v>
      </c>
      <c r="F20" s="9">
        <v>42003</v>
      </c>
      <c r="G20" s="9">
        <v>31007</v>
      </c>
    </row>
    <row r="21" spans="1:7" ht="15.75">
      <c r="A21" s="31"/>
      <c r="B21" s="36" t="s">
        <v>13</v>
      </c>
      <c r="C21" s="33" t="s">
        <v>14</v>
      </c>
      <c r="D21" s="10" t="s">
        <v>69</v>
      </c>
      <c r="E21" s="9">
        <v>40</v>
      </c>
      <c r="F21" s="9">
        <v>42</v>
      </c>
      <c r="G21" s="9">
        <v>38</v>
      </c>
    </row>
    <row r="22" spans="1:7" ht="15.75">
      <c r="A22" s="31"/>
      <c r="B22" s="36"/>
      <c r="C22" s="33"/>
      <c r="D22" s="10" t="s">
        <v>70</v>
      </c>
      <c r="E22" s="9">
        <v>128080</v>
      </c>
      <c r="F22" s="9">
        <v>155819</v>
      </c>
      <c r="G22" s="9">
        <v>137374</v>
      </c>
    </row>
    <row r="23" spans="1:7" ht="15.75">
      <c r="A23" s="31"/>
      <c r="B23" s="36" t="s">
        <v>15</v>
      </c>
      <c r="C23" s="33" t="s">
        <v>16</v>
      </c>
      <c r="D23" s="10" t="s">
        <v>69</v>
      </c>
      <c r="E23" s="9">
        <v>3</v>
      </c>
      <c r="F23" s="9">
        <v>3</v>
      </c>
      <c r="G23" s="9">
        <v>3</v>
      </c>
    </row>
    <row r="24" spans="1:7" ht="15.75">
      <c r="A24" s="31"/>
      <c r="B24" s="36"/>
      <c r="C24" s="33"/>
      <c r="D24" s="10" t="s">
        <v>70</v>
      </c>
      <c r="E24" s="9">
        <v>2907</v>
      </c>
      <c r="F24" s="9">
        <v>2422</v>
      </c>
      <c r="G24" s="9">
        <v>3071</v>
      </c>
    </row>
    <row r="25" spans="1:7" s="2" customFormat="1" ht="15.75">
      <c r="A25" s="31">
        <v>3</v>
      </c>
      <c r="B25" s="32" t="s">
        <v>17</v>
      </c>
      <c r="C25" s="33" t="s">
        <v>75</v>
      </c>
      <c r="D25" s="3" t="s">
        <v>4</v>
      </c>
      <c r="E25" s="23">
        <v>2738324</v>
      </c>
      <c r="F25" s="23">
        <v>2529064</v>
      </c>
      <c r="G25" s="23">
        <v>2068720</v>
      </c>
    </row>
    <row r="26" spans="1:7" ht="15.75">
      <c r="A26" s="31"/>
      <c r="B26" s="32"/>
      <c r="C26" s="33"/>
      <c r="D26" s="5" t="s">
        <v>68</v>
      </c>
      <c r="E26" s="8"/>
      <c r="F26" s="8"/>
      <c r="G26" s="8"/>
    </row>
    <row r="27" spans="1:7" ht="31.5">
      <c r="A27" s="31"/>
      <c r="B27" s="32"/>
      <c r="C27" s="33"/>
      <c r="D27" s="7" t="s">
        <v>5</v>
      </c>
      <c r="E27" s="8">
        <v>2675909</v>
      </c>
      <c r="F27" s="8">
        <v>2401530</v>
      </c>
      <c r="G27" s="8">
        <v>1983950</v>
      </c>
    </row>
    <row r="28" spans="1:7" ht="47.25">
      <c r="A28" s="31"/>
      <c r="B28" s="32"/>
      <c r="C28" s="33"/>
      <c r="D28" s="16" t="s">
        <v>6</v>
      </c>
      <c r="E28" s="15">
        <f>61957-88</f>
        <v>61869</v>
      </c>
      <c r="F28" s="15">
        <f>74643+88-6734</f>
        <v>67997</v>
      </c>
      <c r="G28" s="15">
        <f>82228+6733-5191</f>
        <v>83770</v>
      </c>
    </row>
    <row r="29" spans="1:7" ht="15.75">
      <c r="A29" s="31"/>
      <c r="B29" s="32"/>
      <c r="C29" s="33"/>
      <c r="D29" s="7" t="s">
        <v>8</v>
      </c>
      <c r="E29" s="15">
        <v>546</v>
      </c>
      <c r="F29" s="15">
        <v>59537</v>
      </c>
      <c r="G29" s="8">
        <v>1000</v>
      </c>
    </row>
    <row r="30" spans="1:7" ht="15.75">
      <c r="A30" s="31"/>
      <c r="B30" s="32"/>
      <c r="C30" s="33"/>
      <c r="D30" s="3" t="s">
        <v>69</v>
      </c>
      <c r="E30" s="9">
        <v>116</v>
      </c>
      <c r="F30" s="9">
        <v>120</v>
      </c>
      <c r="G30" s="9">
        <v>123</v>
      </c>
    </row>
    <row r="31" spans="1:7" ht="15.75">
      <c r="A31" s="31"/>
      <c r="B31" s="32"/>
      <c r="C31" s="33"/>
      <c r="D31" s="3" t="s">
        <v>70</v>
      </c>
      <c r="E31" s="9">
        <v>36731</v>
      </c>
      <c r="F31" s="9">
        <v>16308</v>
      </c>
      <c r="G31" s="9">
        <v>44947</v>
      </c>
    </row>
    <row r="32" spans="1:7" ht="15.75">
      <c r="A32" s="31"/>
      <c r="B32" s="36" t="s">
        <v>18</v>
      </c>
      <c r="C32" s="33" t="s">
        <v>19</v>
      </c>
      <c r="D32" s="10" t="s">
        <v>69</v>
      </c>
      <c r="E32" s="9">
        <v>4</v>
      </c>
      <c r="F32" s="9">
        <v>5</v>
      </c>
      <c r="G32" s="9">
        <v>5</v>
      </c>
    </row>
    <row r="33" spans="1:7" ht="15.75">
      <c r="A33" s="31"/>
      <c r="B33" s="36"/>
      <c r="C33" s="33"/>
      <c r="D33" s="10" t="s">
        <v>70</v>
      </c>
      <c r="E33" s="9">
        <v>5421</v>
      </c>
      <c r="F33" s="9">
        <v>6393</v>
      </c>
      <c r="G33" s="9">
        <v>6952</v>
      </c>
    </row>
    <row r="34" spans="1:7" ht="15.75">
      <c r="A34" s="31"/>
      <c r="B34" s="36" t="s">
        <v>20</v>
      </c>
      <c r="C34" s="33" t="s">
        <v>76</v>
      </c>
      <c r="D34" s="10" t="s">
        <v>69</v>
      </c>
      <c r="E34" s="9">
        <v>6</v>
      </c>
      <c r="F34" s="9">
        <v>7</v>
      </c>
      <c r="G34" s="9">
        <v>7</v>
      </c>
    </row>
    <row r="35" spans="1:7" ht="15.75">
      <c r="A35" s="31"/>
      <c r="B35" s="36"/>
      <c r="C35" s="33"/>
      <c r="D35" s="10" t="s">
        <v>70</v>
      </c>
      <c r="E35" s="9">
        <v>17284</v>
      </c>
      <c r="F35" s="9">
        <v>20081</v>
      </c>
      <c r="G35" s="9">
        <v>17649</v>
      </c>
    </row>
    <row r="36" spans="1:7" ht="23.25" customHeight="1">
      <c r="A36" s="31"/>
      <c r="B36" s="32" t="s">
        <v>71</v>
      </c>
      <c r="C36" s="37" t="s">
        <v>21</v>
      </c>
      <c r="D36" s="11" t="s">
        <v>69</v>
      </c>
      <c r="E36" s="9"/>
      <c r="F36" s="9">
        <v>8</v>
      </c>
      <c r="G36" s="9">
        <v>9</v>
      </c>
    </row>
    <row r="37" spans="1:7" ht="21" customHeight="1">
      <c r="A37" s="31"/>
      <c r="B37" s="32"/>
      <c r="C37" s="37"/>
      <c r="D37" s="11" t="s">
        <v>70</v>
      </c>
      <c r="E37" s="12"/>
      <c r="F37" s="9">
        <v>1569</v>
      </c>
      <c r="G37" s="9">
        <v>2403</v>
      </c>
    </row>
    <row r="38" spans="1:7" s="2" customFormat="1" ht="15.75">
      <c r="A38" s="31">
        <v>4</v>
      </c>
      <c r="B38" s="32" t="s">
        <v>22</v>
      </c>
      <c r="C38" s="33" t="s">
        <v>23</v>
      </c>
      <c r="D38" s="3" t="s">
        <v>4</v>
      </c>
      <c r="E38" s="23">
        <v>712027</v>
      </c>
      <c r="F38" s="23">
        <v>1342353</v>
      </c>
      <c r="G38" s="9">
        <v>832306</v>
      </c>
    </row>
    <row r="39" spans="1:7" ht="15.75">
      <c r="A39" s="31"/>
      <c r="B39" s="32"/>
      <c r="C39" s="33"/>
      <c r="D39" s="5" t="s">
        <v>68</v>
      </c>
      <c r="E39" s="8"/>
      <c r="F39" s="8"/>
      <c r="G39" s="8"/>
    </row>
    <row r="40" spans="1:7" ht="31.5">
      <c r="A40" s="31"/>
      <c r="B40" s="32"/>
      <c r="C40" s="33"/>
      <c r="D40" s="7" t="s">
        <v>5</v>
      </c>
      <c r="E40" s="8">
        <v>678767</v>
      </c>
      <c r="F40" s="8">
        <v>1307615</v>
      </c>
      <c r="G40" s="8">
        <v>800588</v>
      </c>
    </row>
    <row r="41" spans="1:7" ht="47.25">
      <c r="A41" s="31"/>
      <c r="B41" s="32"/>
      <c r="C41" s="33"/>
      <c r="D41" s="16" t="s">
        <v>6</v>
      </c>
      <c r="E41" s="15">
        <f>18925+5056</f>
        <v>23981</v>
      </c>
      <c r="F41" s="15">
        <v>21516</v>
      </c>
      <c r="G41" s="8">
        <f>29558+4717-2557</f>
        <v>31718</v>
      </c>
    </row>
    <row r="42" spans="1:7" ht="15.75">
      <c r="A42" s="31"/>
      <c r="B42" s="32"/>
      <c r="C42" s="33"/>
      <c r="D42" s="7" t="s">
        <v>8</v>
      </c>
      <c r="E42" s="15">
        <v>9279</v>
      </c>
      <c r="F42" s="15">
        <v>13242</v>
      </c>
      <c r="G42" s="8"/>
    </row>
    <row r="43" spans="1:7" ht="15.75">
      <c r="A43" s="31"/>
      <c r="B43" s="32"/>
      <c r="C43" s="33"/>
      <c r="D43" s="3" t="s">
        <v>69</v>
      </c>
      <c r="E43" s="9">
        <v>6</v>
      </c>
      <c r="F43" s="9">
        <v>9</v>
      </c>
      <c r="G43" s="9">
        <v>10</v>
      </c>
    </row>
    <row r="44" spans="1:7" ht="15.75">
      <c r="A44" s="31"/>
      <c r="B44" s="36" t="s">
        <v>24</v>
      </c>
      <c r="C44" s="33" t="s">
        <v>63</v>
      </c>
      <c r="D44" s="10" t="s">
        <v>69</v>
      </c>
      <c r="E44" s="9">
        <v>7</v>
      </c>
      <c r="F44" s="9">
        <v>7</v>
      </c>
      <c r="G44" s="9">
        <v>7</v>
      </c>
    </row>
    <row r="45" spans="1:7" ht="15.75">
      <c r="A45" s="31"/>
      <c r="B45" s="36"/>
      <c r="C45" s="33"/>
      <c r="D45" s="10" t="s">
        <v>70</v>
      </c>
      <c r="E45" s="9">
        <v>4489</v>
      </c>
      <c r="F45" s="9">
        <v>3700</v>
      </c>
      <c r="G45" s="9">
        <v>3978</v>
      </c>
    </row>
    <row r="46" spans="1:7" ht="15.75">
      <c r="A46" s="31"/>
      <c r="B46" s="36" t="s">
        <v>72</v>
      </c>
      <c r="C46" s="33" t="s">
        <v>25</v>
      </c>
      <c r="D46" s="10" t="s">
        <v>69</v>
      </c>
      <c r="E46" s="9">
        <v>8</v>
      </c>
      <c r="F46" s="9">
        <v>7</v>
      </c>
      <c r="G46" s="9">
        <v>4</v>
      </c>
    </row>
    <row r="47" spans="1:7" ht="15.75">
      <c r="A47" s="31"/>
      <c r="B47" s="36"/>
      <c r="C47" s="33"/>
      <c r="D47" s="10" t="s">
        <v>70</v>
      </c>
      <c r="E47" s="9">
        <v>5336</v>
      </c>
      <c r="F47" s="9">
        <v>2544</v>
      </c>
      <c r="G47" s="9">
        <v>0</v>
      </c>
    </row>
    <row r="48" spans="1:7" ht="15.75">
      <c r="A48" s="31"/>
      <c r="B48" s="36" t="s">
        <v>26</v>
      </c>
      <c r="C48" s="33" t="s">
        <v>27</v>
      </c>
      <c r="D48" s="10" t="s">
        <v>69</v>
      </c>
      <c r="E48" s="9">
        <v>5</v>
      </c>
      <c r="F48" s="9">
        <v>6</v>
      </c>
      <c r="G48" s="9">
        <v>5</v>
      </c>
    </row>
    <row r="49" spans="1:7" ht="15.75">
      <c r="A49" s="31"/>
      <c r="B49" s="36"/>
      <c r="C49" s="33"/>
      <c r="D49" s="10" t="s">
        <v>70</v>
      </c>
      <c r="E49" s="9">
        <v>7105</v>
      </c>
      <c r="F49" s="9">
        <v>6232</v>
      </c>
      <c r="G49" s="9">
        <v>8381</v>
      </c>
    </row>
    <row r="50" spans="1:7" ht="15.75">
      <c r="A50" s="31"/>
      <c r="B50" s="36" t="s">
        <v>28</v>
      </c>
      <c r="C50" s="33" t="s">
        <v>29</v>
      </c>
      <c r="D50" s="10" t="s">
        <v>69</v>
      </c>
      <c r="E50" s="9">
        <v>4</v>
      </c>
      <c r="F50" s="9">
        <v>4</v>
      </c>
      <c r="G50" s="9">
        <v>4</v>
      </c>
    </row>
    <row r="51" spans="1:7" ht="15.75">
      <c r="A51" s="31"/>
      <c r="B51" s="36"/>
      <c r="C51" s="33"/>
      <c r="D51" s="10" t="s">
        <v>70</v>
      </c>
      <c r="E51" s="9">
        <v>3737</v>
      </c>
      <c r="F51" s="9">
        <v>3895</v>
      </c>
      <c r="G51" s="9">
        <v>3990</v>
      </c>
    </row>
    <row r="52" spans="1:7" ht="15.75">
      <c r="A52" s="31"/>
      <c r="B52" s="36" t="s">
        <v>30</v>
      </c>
      <c r="C52" s="33" t="s">
        <v>31</v>
      </c>
      <c r="D52" s="10" t="s">
        <v>69</v>
      </c>
      <c r="E52" s="9">
        <v>9</v>
      </c>
      <c r="F52" s="9">
        <v>9</v>
      </c>
      <c r="G52" s="9">
        <v>9</v>
      </c>
    </row>
    <row r="53" spans="1:7" ht="15.75">
      <c r="A53" s="31"/>
      <c r="B53" s="36"/>
      <c r="C53" s="33"/>
      <c r="D53" s="10" t="s">
        <v>70</v>
      </c>
      <c r="E53" s="9">
        <v>5100</v>
      </c>
      <c r="F53" s="9">
        <v>5946</v>
      </c>
      <c r="G53" s="9">
        <v>5599</v>
      </c>
    </row>
    <row r="54" spans="1:7" ht="31.5">
      <c r="A54" s="31"/>
      <c r="B54" s="13" t="s">
        <v>32</v>
      </c>
      <c r="C54" s="14" t="s">
        <v>34</v>
      </c>
      <c r="D54" s="10" t="s">
        <v>69</v>
      </c>
      <c r="E54" s="9">
        <v>20</v>
      </c>
      <c r="F54" s="9"/>
      <c r="G54" s="9"/>
    </row>
    <row r="55" spans="1:7" ht="15.75">
      <c r="A55" s="31"/>
      <c r="B55" s="36" t="s">
        <v>33</v>
      </c>
      <c r="C55" s="33" t="s">
        <v>77</v>
      </c>
      <c r="D55" s="10" t="s">
        <v>69</v>
      </c>
      <c r="E55" s="9"/>
      <c r="F55" s="9">
        <v>2</v>
      </c>
      <c r="G55" s="9">
        <v>3</v>
      </c>
    </row>
    <row r="56" spans="1:7" ht="32.25" customHeight="1">
      <c r="A56" s="31"/>
      <c r="B56" s="36"/>
      <c r="C56" s="33"/>
      <c r="D56" s="10" t="s">
        <v>70</v>
      </c>
      <c r="E56" s="9">
        <v>2924</v>
      </c>
      <c r="F56" s="9">
        <v>5090</v>
      </c>
      <c r="G56" s="9">
        <v>3320</v>
      </c>
    </row>
    <row r="57" spans="1:7" ht="15.75">
      <c r="A57" s="31"/>
      <c r="B57" s="36" t="s">
        <v>73</v>
      </c>
      <c r="C57" s="33" t="s">
        <v>78</v>
      </c>
      <c r="D57" s="10" t="s">
        <v>69</v>
      </c>
      <c r="E57" s="9"/>
      <c r="F57" s="9">
        <v>2</v>
      </c>
      <c r="G57" s="9">
        <v>3</v>
      </c>
    </row>
    <row r="58" spans="1:7" ht="15.75">
      <c r="A58" s="31"/>
      <c r="B58" s="36"/>
      <c r="C58" s="33"/>
      <c r="D58" s="10" t="s">
        <v>70</v>
      </c>
      <c r="E58" s="9">
        <v>761</v>
      </c>
      <c r="F58" s="9">
        <v>639</v>
      </c>
      <c r="G58" s="9">
        <v>2325</v>
      </c>
    </row>
    <row r="59" spans="1:7" ht="15.75">
      <c r="A59" s="31"/>
      <c r="B59" s="36" t="s">
        <v>74</v>
      </c>
      <c r="C59" s="33" t="s">
        <v>34</v>
      </c>
      <c r="D59" s="10" t="s">
        <v>69</v>
      </c>
      <c r="E59" s="9"/>
      <c r="F59" s="9">
        <v>10</v>
      </c>
      <c r="G59" s="9">
        <v>8</v>
      </c>
    </row>
    <row r="60" spans="1:7" ht="15.75">
      <c r="A60" s="31"/>
      <c r="B60" s="36"/>
      <c r="C60" s="33"/>
      <c r="D60" s="10" t="s">
        <v>70</v>
      </c>
      <c r="E60" s="9"/>
      <c r="F60" s="9"/>
      <c r="G60" s="9">
        <v>3057</v>
      </c>
    </row>
    <row r="61" spans="1:7" ht="15.75">
      <c r="A61" s="31"/>
      <c r="B61" s="36" t="s">
        <v>83</v>
      </c>
      <c r="C61" s="33" t="s">
        <v>35</v>
      </c>
      <c r="D61" s="3" t="s">
        <v>69</v>
      </c>
      <c r="E61" s="9"/>
      <c r="F61" s="9">
        <v>4</v>
      </c>
      <c r="G61" s="9">
        <v>7</v>
      </c>
    </row>
    <row r="62" spans="1:7" ht="35.25" customHeight="1">
      <c r="A62" s="31"/>
      <c r="B62" s="36"/>
      <c r="C62" s="33"/>
      <c r="D62" s="3" t="s">
        <v>70</v>
      </c>
      <c r="E62" s="9">
        <v>800</v>
      </c>
      <c r="F62" s="9"/>
      <c r="G62" s="9">
        <v>2544</v>
      </c>
    </row>
    <row r="63" spans="1:7" s="2" customFormat="1" ht="15.75">
      <c r="A63" s="31">
        <v>5</v>
      </c>
      <c r="B63" s="32" t="s">
        <v>57</v>
      </c>
      <c r="C63" s="33" t="s">
        <v>79</v>
      </c>
      <c r="D63" s="3" t="s">
        <v>4</v>
      </c>
      <c r="E63" s="23">
        <v>951364</v>
      </c>
      <c r="F63" s="23">
        <v>1030395</v>
      </c>
      <c r="G63" s="9">
        <v>982307</v>
      </c>
    </row>
    <row r="64" spans="1:7" ht="15.75">
      <c r="A64" s="31"/>
      <c r="B64" s="32"/>
      <c r="C64" s="33"/>
      <c r="D64" s="5" t="s">
        <v>68</v>
      </c>
      <c r="E64" s="8"/>
      <c r="F64" s="8"/>
      <c r="G64" s="8"/>
    </row>
    <row r="65" spans="1:7" ht="31.5">
      <c r="A65" s="31"/>
      <c r="B65" s="32"/>
      <c r="C65" s="33"/>
      <c r="D65" s="7" t="s">
        <v>5</v>
      </c>
      <c r="E65" s="8">
        <v>942074</v>
      </c>
      <c r="F65" s="8">
        <v>1021277</v>
      </c>
      <c r="G65" s="8">
        <v>976223</v>
      </c>
    </row>
    <row r="66" spans="1:7" ht="47.25">
      <c r="A66" s="31"/>
      <c r="B66" s="32"/>
      <c r="C66" s="33"/>
      <c r="D66" s="16" t="s">
        <v>6</v>
      </c>
      <c r="E66" s="15">
        <f>12860-3570</f>
        <v>9290</v>
      </c>
      <c r="F66" s="15">
        <f>5548+3570</f>
        <v>9118</v>
      </c>
      <c r="G66" s="8">
        <v>6084</v>
      </c>
    </row>
    <row r="67" spans="1:7" ht="15.75">
      <c r="A67" s="31"/>
      <c r="B67" s="32"/>
      <c r="C67" s="33"/>
      <c r="D67" s="3" t="s">
        <v>69</v>
      </c>
      <c r="E67" s="9">
        <v>62</v>
      </c>
      <c r="F67" s="9">
        <v>64</v>
      </c>
      <c r="G67" s="9">
        <v>67</v>
      </c>
    </row>
    <row r="68" spans="1:7" ht="15.75">
      <c r="A68" s="31"/>
      <c r="B68" s="32"/>
      <c r="C68" s="33"/>
      <c r="D68" s="3" t="s">
        <v>70</v>
      </c>
      <c r="E68" s="9">
        <v>31404</v>
      </c>
      <c r="F68" s="9">
        <v>808</v>
      </c>
      <c r="G68" s="9">
        <v>1699</v>
      </c>
    </row>
    <row r="69" spans="1:7" s="2" customFormat="1" ht="15.75">
      <c r="A69" s="31">
        <v>6</v>
      </c>
      <c r="B69" s="32" t="s">
        <v>36</v>
      </c>
      <c r="C69" s="33" t="s">
        <v>37</v>
      </c>
      <c r="D69" s="3" t="s">
        <v>4</v>
      </c>
      <c r="E69" s="23">
        <v>1552783</v>
      </c>
      <c r="F69" s="23">
        <v>1539206</v>
      </c>
      <c r="G69" s="9">
        <v>1521138</v>
      </c>
    </row>
    <row r="70" spans="1:7" ht="15.75">
      <c r="A70" s="31"/>
      <c r="B70" s="32"/>
      <c r="C70" s="33"/>
      <c r="D70" s="5" t="s">
        <v>68</v>
      </c>
      <c r="E70" s="8"/>
      <c r="F70" s="8"/>
      <c r="G70" s="8"/>
    </row>
    <row r="71" spans="1:7" ht="31.5">
      <c r="A71" s="31"/>
      <c r="B71" s="32"/>
      <c r="C71" s="33"/>
      <c r="D71" s="7" t="s">
        <v>5</v>
      </c>
      <c r="E71" s="8">
        <v>1359544</v>
      </c>
      <c r="F71" s="8">
        <v>1328881</v>
      </c>
      <c r="G71" s="8">
        <v>1313276</v>
      </c>
    </row>
    <row r="72" spans="1:7" ht="47.25">
      <c r="A72" s="31"/>
      <c r="B72" s="32"/>
      <c r="C72" s="33"/>
      <c r="D72" s="16" t="s">
        <v>6</v>
      </c>
      <c r="E72" s="15">
        <f>197465+440-4666</f>
        <v>193239</v>
      </c>
      <c r="F72" s="15">
        <f>205660+4665</f>
        <v>210325</v>
      </c>
      <c r="G72" s="8">
        <f>207941-79</f>
        <v>207862</v>
      </c>
    </row>
    <row r="73" spans="1:7" ht="15.75">
      <c r="A73" s="31"/>
      <c r="B73" s="32"/>
      <c r="C73" s="33"/>
      <c r="D73" s="3" t="s">
        <v>69</v>
      </c>
      <c r="E73" s="9">
        <v>101</v>
      </c>
      <c r="F73" s="9">
        <v>101</v>
      </c>
      <c r="G73" s="9">
        <v>101</v>
      </c>
    </row>
    <row r="74" spans="1:7" ht="15.75">
      <c r="A74" s="31"/>
      <c r="B74" s="32"/>
      <c r="C74" s="33"/>
      <c r="D74" s="3" t="s">
        <v>70</v>
      </c>
      <c r="E74" s="9">
        <v>182882</v>
      </c>
      <c r="F74" s="9">
        <v>179315</v>
      </c>
      <c r="G74" s="9">
        <v>191826</v>
      </c>
    </row>
    <row r="75" spans="1:7" ht="15.75">
      <c r="A75" s="31"/>
      <c r="B75" s="36" t="s">
        <v>38</v>
      </c>
      <c r="C75" s="33" t="s">
        <v>80</v>
      </c>
      <c r="D75" s="10" t="s">
        <v>69</v>
      </c>
      <c r="E75" s="9">
        <v>8</v>
      </c>
      <c r="F75" s="9">
        <v>10</v>
      </c>
      <c r="G75" s="9">
        <v>8</v>
      </c>
    </row>
    <row r="76" spans="1:7" ht="15.75">
      <c r="A76" s="31"/>
      <c r="B76" s="36"/>
      <c r="C76" s="33"/>
      <c r="D76" s="10" t="s">
        <v>70</v>
      </c>
      <c r="E76" s="9">
        <v>8327</v>
      </c>
      <c r="F76" s="9">
        <v>5656</v>
      </c>
      <c r="G76" s="9">
        <v>6525</v>
      </c>
    </row>
    <row r="77" spans="1:7" ht="15.75">
      <c r="A77" s="31"/>
      <c r="B77" s="36" t="s">
        <v>39</v>
      </c>
      <c r="C77" s="33" t="s">
        <v>40</v>
      </c>
      <c r="D77" s="10" t="s">
        <v>69</v>
      </c>
      <c r="E77" s="9">
        <v>11</v>
      </c>
      <c r="F77" s="9">
        <v>9</v>
      </c>
      <c r="G77" s="9">
        <v>8</v>
      </c>
    </row>
    <row r="78" spans="1:7" ht="15.75">
      <c r="A78" s="31"/>
      <c r="B78" s="36"/>
      <c r="C78" s="33"/>
      <c r="D78" s="10" t="s">
        <v>70</v>
      </c>
      <c r="E78" s="9">
        <v>4841</v>
      </c>
      <c r="F78" s="9">
        <v>11679</v>
      </c>
      <c r="G78" s="9">
        <v>9098</v>
      </c>
    </row>
    <row r="79" spans="1:7" ht="15.75">
      <c r="A79" s="31"/>
      <c r="B79" s="36" t="s">
        <v>41</v>
      </c>
      <c r="C79" s="33" t="s">
        <v>42</v>
      </c>
      <c r="D79" s="10" t="s">
        <v>69</v>
      </c>
      <c r="E79" s="9">
        <v>10</v>
      </c>
      <c r="F79" s="9">
        <v>10</v>
      </c>
      <c r="G79" s="9">
        <v>9</v>
      </c>
    </row>
    <row r="80" spans="1:7" ht="15.75">
      <c r="A80" s="31"/>
      <c r="B80" s="36"/>
      <c r="C80" s="33"/>
      <c r="D80" s="10" t="s">
        <v>70</v>
      </c>
      <c r="E80" s="9">
        <v>21390</v>
      </c>
      <c r="F80" s="9">
        <v>20407</v>
      </c>
      <c r="G80" s="9">
        <v>20253</v>
      </c>
    </row>
    <row r="81" spans="1:7" s="2" customFormat="1" ht="15.75">
      <c r="A81" s="31">
        <v>7</v>
      </c>
      <c r="B81" s="32" t="s">
        <v>43</v>
      </c>
      <c r="C81" s="33" t="s">
        <v>81</v>
      </c>
      <c r="D81" s="3" t="s">
        <v>4</v>
      </c>
      <c r="E81" s="23">
        <v>2314054</v>
      </c>
      <c r="F81" s="23">
        <v>2679968</v>
      </c>
      <c r="G81" s="23">
        <v>3142418</v>
      </c>
    </row>
    <row r="82" spans="1:7" ht="15.75">
      <c r="A82" s="31"/>
      <c r="B82" s="32"/>
      <c r="C82" s="33"/>
      <c r="D82" s="5" t="s">
        <v>68</v>
      </c>
      <c r="E82" s="8"/>
      <c r="F82" s="8"/>
      <c r="G82" s="8"/>
    </row>
    <row r="83" spans="1:7" ht="31.5">
      <c r="A83" s="31"/>
      <c r="B83" s="32"/>
      <c r="C83" s="33"/>
      <c r="D83" s="7" t="s">
        <v>5</v>
      </c>
      <c r="E83" s="8">
        <v>1117931</v>
      </c>
      <c r="F83" s="8">
        <v>1279064</v>
      </c>
      <c r="G83" s="8">
        <v>1314259</v>
      </c>
    </row>
    <row r="84" spans="1:7" ht="47.25">
      <c r="A84" s="31"/>
      <c r="B84" s="32"/>
      <c r="C84" s="33"/>
      <c r="D84" s="16" t="s">
        <v>6</v>
      </c>
      <c r="E84" s="15">
        <f>1295856+6633-110043</f>
        <v>1192446</v>
      </c>
      <c r="F84" s="15">
        <f>1519888+110043-234886</f>
        <v>1395045</v>
      </c>
      <c r="G84" s="15">
        <f>1588035+234886</f>
        <v>1822921</v>
      </c>
    </row>
    <row r="85" spans="1:7" ht="15.75">
      <c r="A85" s="31"/>
      <c r="B85" s="32"/>
      <c r="C85" s="33"/>
      <c r="D85" s="7" t="s">
        <v>8</v>
      </c>
      <c r="E85" s="15">
        <v>3677</v>
      </c>
      <c r="F85" s="15">
        <v>5859</v>
      </c>
      <c r="G85" s="15">
        <v>5238</v>
      </c>
    </row>
    <row r="86" spans="1:7" ht="15.75">
      <c r="A86" s="31"/>
      <c r="B86" s="32"/>
      <c r="C86" s="33"/>
      <c r="D86" s="3" t="s">
        <v>69</v>
      </c>
      <c r="E86" s="9">
        <v>114</v>
      </c>
      <c r="F86" s="9">
        <v>119</v>
      </c>
      <c r="G86" s="9">
        <v>118</v>
      </c>
    </row>
    <row r="87" spans="1:7" ht="15.75">
      <c r="A87" s="31"/>
      <c r="B87" s="32"/>
      <c r="C87" s="33"/>
      <c r="D87" s="3" t="s">
        <v>70</v>
      </c>
      <c r="E87" s="9">
        <v>258301</v>
      </c>
      <c r="F87" s="9">
        <v>235695</v>
      </c>
      <c r="G87" s="9">
        <v>242998</v>
      </c>
    </row>
    <row r="88" spans="1:7" s="2" customFormat="1" ht="15.75">
      <c r="A88" s="31">
        <v>8</v>
      </c>
      <c r="B88" s="32" t="s">
        <v>44</v>
      </c>
      <c r="C88" s="33" t="s">
        <v>45</v>
      </c>
      <c r="D88" s="3" t="s">
        <v>4</v>
      </c>
      <c r="E88" s="23">
        <v>1549690</v>
      </c>
      <c r="F88" s="23">
        <v>1687029</v>
      </c>
      <c r="G88" s="9">
        <v>1734977</v>
      </c>
    </row>
    <row r="89" spans="1:7" ht="15.75">
      <c r="A89" s="31"/>
      <c r="B89" s="32"/>
      <c r="C89" s="33"/>
      <c r="D89" s="5" t="s">
        <v>68</v>
      </c>
      <c r="E89" s="8"/>
      <c r="F89" s="8"/>
      <c r="G89" s="8"/>
    </row>
    <row r="90" spans="1:7" ht="31.5">
      <c r="A90" s="31"/>
      <c r="B90" s="32"/>
      <c r="C90" s="33"/>
      <c r="D90" s="7" t="s">
        <v>5</v>
      </c>
      <c r="E90" s="8">
        <v>724396</v>
      </c>
      <c r="F90" s="8">
        <v>943929</v>
      </c>
      <c r="G90" s="8">
        <v>841480</v>
      </c>
    </row>
    <row r="91" spans="1:7" ht="47.25">
      <c r="A91" s="31"/>
      <c r="B91" s="32"/>
      <c r="C91" s="33"/>
      <c r="D91" s="16" t="s">
        <v>6</v>
      </c>
      <c r="E91" s="15">
        <f>726483+244304-145493</f>
        <v>825294</v>
      </c>
      <c r="F91" s="15">
        <f>748231+40000-45131</f>
        <v>743100</v>
      </c>
      <c r="G91" s="15">
        <f>863466+100624-71973</f>
        <v>892117</v>
      </c>
    </row>
    <row r="92" spans="1:7" ht="15.75">
      <c r="A92" s="31"/>
      <c r="B92" s="32"/>
      <c r="C92" s="33"/>
      <c r="D92" s="7" t="s">
        <v>8</v>
      </c>
      <c r="E92" s="15"/>
      <c r="F92" s="8"/>
      <c r="G92" s="15">
        <v>1380</v>
      </c>
    </row>
    <row r="93" spans="1:7" ht="15.75">
      <c r="A93" s="31"/>
      <c r="B93" s="32"/>
      <c r="C93" s="33"/>
      <c r="D93" s="3" t="s">
        <v>69</v>
      </c>
      <c r="E93" s="9">
        <v>83</v>
      </c>
      <c r="F93" s="9">
        <v>80</v>
      </c>
      <c r="G93" s="9">
        <v>80</v>
      </c>
    </row>
    <row r="94" spans="1:7" ht="15.75">
      <c r="A94" s="31"/>
      <c r="B94" s="32"/>
      <c r="C94" s="33"/>
      <c r="D94" s="3" t="s">
        <v>70</v>
      </c>
      <c r="E94" s="9">
        <v>250492</v>
      </c>
      <c r="F94" s="9">
        <v>258932</v>
      </c>
      <c r="G94" s="9">
        <v>262206</v>
      </c>
    </row>
    <row r="95" spans="1:7" ht="15.75">
      <c r="A95" s="31">
        <v>9</v>
      </c>
      <c r="B95" s="32" t="s">
        <v>46</v>
      </c>
      <c r="C95" s="33" t="s">
        <v>47</v>
      </c>
      <c r="D95" s="3" t="s">
        <v>4</v>
      </c>
      <c r="E95" s="23">
        <v>81016</v>
      </c>
      <c r="F95" s="23">
        <v>90046</v>
      </c>
      <c r="G95" s="23">
        <v>100311</v>
      </c>
    </row>
    <row r="96" spans="1:7" ht="15.75">
      <c r="A96" s="31"/>
      <c r="B96" s="32"/>
      <c r="C96" s="33"/>
      <c r="D96" s="5" t="s">
        <v>68</v>
      </c>
      <c r="E96" s="8"/>
      <c r="F96" s="8"/>
      <c r="G96" s="8"/>
    </row>
    <row r="97" spans="1:10" ht="31.5">
      <c r="A97" s="31"/>
      <c r="B97" s="32"/>
      <c r="C97" s="33"/>
      <c r="D97" s="7" t="s">
        <v>5</v>
      </c>
      <c r="E97" s="8">
        <v>79623</v>
      </c>
      <c r="F97" s="8">
        <v>87219</v>
      </c>
      <c r="G97" s="8">
        <v>98989</v>
      </c>
    </row>
    <row r="98" spans="1:10" ht="47.25">
      <c r="A98" s="31"/>
      <c r="B98" s="32"/>
      <c r="C98" s="33"/>
      <c r="D98" s="16" t="s">
        <v>6</v>
      </c>
      <c r="E98" s="15">
        <v>1393</v>
      </c>
      <c r="F98" s="15">
        <f>3566-719</f>
        <v>2847</v>
      </c>
      <c r="G98" s="15">
        <v>1322</v>
      </c>
    </row>
    <row r="99" spans="1:10" ht="15.75">
      <c r="A99" s="31"/>
      <c r="B99" s="32"/>
      <c r="C99" s="33"/>
      <c r="D99" s="3" t="s">
        <v>69</v>
      </c>
      <c r="E99" s="9">
        <v>8</v>
      </c>
      <c r="F99" s="9">
        <v>8</v>
      </c>
      <c r="G99" s="9">
        <v>8</v>
      </c>
    </row>
    <row r="100" spans="1:10" ht="15.75">
      <c r="A100" s="31"/>
      <c r="B100" s="32"/>
      <c r="C100" s="33"/>
      <c r="D100" s="3" t="s">
        <v>70</v>
      </c>
      <c r="E100" s="9">
        <v>8000</v>
      </c>
      <c r="F100" s="9">
        <v>7700</v>
      </c>
      <c r="G100" s="9">
        <v>8100</v>
      </c>
    </row>
    <row r="101" spans="1:10" ht="15.75">
      <c r="A101" s="31">
        <v>10</v>
      </c>
      <c r="B101" s="32" t="s">
        <v>48</v>
      </c>
      <c r="C101" s="33" t="s">
        <v>49</v>
      </c>
      <c r="D101" s="3" t="s">
        <v>4</v>
      </c>
      <c r="E101" s="23">
        <v>626247.38</v>
      </c>
      <c r="F101" s="23">
        <v>750304.51</v>
      </c>
      <c r="G101" s="9">
        <v>754822.88</v>
      </c>
    </row>
    <row r="102" spans="1:10" ht="15.75">
      <c r="A102" s="31"/>
      <c r="B102" s="32"/>
      <c r="C102" s="33"/>
      <c r="D102" s="5" t="s">
        <v>68</v>
      </c>
      <c r="E102" s="8"/>
      <c r="F102" s="8"/>
      <c r="G102" s="8"/>
    </row>
    <row r="103" spans="1:10" ht="31.5">
      <c r="A103" s="31"/>
      <c r="B103" s="32"/>
      <c r="C103" s="33"/>
      <c r="D103" s="7" t="s">
        <v>5</v>
      </c>
      <c r="E103" s="8">
        <v>443522</v>
      </c>
      <c r="F103" s="8">
        <v>569048</v>
      </c>
      <c r="G103" s="8">
        <v>582321</v>
      </c>
      <c r="J103" t="s">
        <v>59</v>
      </c>
    </row>
    <row r="104" spans="1:10" ht="47.25">
      <c r="A104" s="31"/>
      <c r="B104" s="32"/>
      <c r="C104" s="33"/>
      <c r="D104" s="16" t="s">
        <v>6</v>
      </c>
      <c r="E104" s="15">
        <v>179225.38</v>
      </c>
      <c r="F104" s="15">
        <v>173256.51</v>
      </c>
      <c r="G104" s="15">
        <v>172501.88</v>
      </c>
    </row>
    <row r="105" spans="1:10" ht="15.75">
      <c r="A105" s="31"/>
      <c r="B105" s="32"/>
      <c r="C105" s="33"/>
      <c r="D105" s="7" t="s">
        <v>8</v>
      </c>
      <c r="E105" s="15">
        <v>3500</v>
      </c>
      <c r="F105" s="15">
        <v>8000</v>
      </c>
      <c r="G105" s="15"/>
    </row>
    <row r="106" spans="1:10" ht="15.75">
      <c r="A106" s="31"/>
      <c r="B106" s="32"/>
      <c r="C106" s="33"/>
      <c r="D106" s="3" t="s">
        <v>69</v>
      </c>
      <c r="E106" s="9">
        <v>54</v>
      </c>
      <c r="F106" s="9">
        <v>54</v>
      </c>
      <c r="G106" s="9">
        <v>54</v>
      </c>
    </row>
    <row r="107" spans="1:10" ht="15.75">
      <c r="A107" s="31"/>
      <c r="B107" s="32"/>
      <c r="C107" s="33"/>
      <c r="D107" s="3" t="s">
        <v>70</v>
      </c>
      <c r="E107" s="9">
        <v>100131</v>
      </c>
      <c r="F107" s="9">
        <v>104684</v>
      </c>
      <c r="G107" s="9">
        <v>101148</v>
      </c>
    </row>
    <row r="108" spans="1:10" ht="15.75">
      <c r="A108" s="31">
        <v>11</v>
      </c>
      <c r="B108" s="32" t="s">
        <v>64</v>
      </c>
      <c r="C108" s="33" t="s">
        <v>65</v>
      </c>
      <c r="D108" s="3" t="s">
        <v>4</v>
      </c>
      <c r="E108" s="23">
        <v>69748</v>
      </c>
      <c r="F108" s="23">
        <v>71528</v>
      </c>
      <c r="G108" s="23">
        <v>72443</v>
      </c>
    </row>
    <row r="109" spans="1:10" ht="15.75">
      <c r="A109" s="31"/>
      <c r="B109" s="32"/>
      <c r="C109" s="33"/>
      <c r="D109" s="5" t="s">
        <v>68</v>
      </c>
      <c r="E109" s="8"/>
      <c r="F109" s="8"/>
      <c r="G109" s="8"/>
    </row>
    <row r="110" spans="1:10" ht="31.5">
      <c r="A110" s="31"/>
      <c r="B110" s="32"/>
      <c r="C110" s="33"/>
      <c r="D110" s="7" t="s">
        <v>5</v>
      </c>
      <c r="E110" s="8">
        <v>67614</v>
      </c>
      <c r="F110" s="8">
        <v>67614</v>
      </c>
      <c r="G110" s="8">
        <v>67688</v>
      </c>
    </row>
    <row r="111" spans="1:10" ht="47.25">
      <c r="A111" s="31"/>
      <c r="B111" s="32"/>
      <c r="C111" s="33"/>
      <c r="D111" s="16" t="s">
        <v>6</v>
      </c>
      <c r="E111" s="8">
        <v>2134</v>
      </c>
      <c r="F111" s="8">
        <v>3914</v>
      </c>
      <c r="G111" s="8">
        <v>4255</v>
      </c>
    </row>
    <row r="112" spans="1:10" ht="15.75">
      <c r="A112" s="31"/>
      <c r="B112" s="32"/>
      <c r="C112" s="33"/>
      <c r="D112" s="7" t="s">
        <v>8</v>
      </c>
      <c r="E112" s="8"/>
      <c r="F112" s="8"/>
      <c r="G112" s="8">
        <v>500</v>
      </c>
    </row>
    <row r="113" spans="1:7" ht="15.75">
      <c r="A113" s="31"/>
      <c r="B113" s="32"/>
      <c r="C113" s="33"/>
      <c r="D113" s="3" t="s">
        <v>69</v>
      </c>
      <c r="E113" s="9">
        <v>7</v>
      </c>
      <c r="F113" s="9">
        <v>7</v>
      </c>
      <c r="G113" s="9">
        <v>6</v>
      </c>
    </row>
    <row r="114" spans="1:7" ht="15.75">
      <c r="A114" s="31"/>
      <c r="B114" s="32"/>
      <c r="C114" s="33"/>
      <c r="D114" s="3" t="s">
        <v>70</v>
      </c>
      <c r="E114" s="9">
        <v>1853</v>
      </c>
      <c r="F114" s="9">
        <v>2398</v>
      </c>
      <c r="G114" s="9">
        <v>2770</v>
      </c>
    </row>
    <row r="115" spans="1:7" ht="15.75">
      <c r="A115" s="31">
        <v>12</v>
      </c>
      <c r="B115" s="32" t="s">
        <v>85</v>
      </c>
      <c r="C115" s="33" t="s">
        <v>66</v>
      </c>
      <c r="D115" s="3" t="s">
        <v>4</v>
      </c>
      <c r="E115" s="23">
        <v>52700</v>
      </c>
      <c r="F115" s="23">
        <v>53550</v>
      </c>
      <c r="G115" s="23">
        <v>53986</v>
      </c>
    </row>
    <row r="116" spans="1:7" ht="15.75">
      <c r="A116" s="31"/>
      <c r="B116" s="32"/>
      <c r="C116" s="33"/>
      <c r="D116" s="5" t="s">
        <v>68</v>
      </c>
      <c r="E116" s="8"/>
      <c r="F116" s="8"/>
      <c r="G116" s="8"/>
    </row>
    <row r="117" spans="1:7" ht="31.5">
      <c r="A117" s="31"/>
      <c r="B117" s="32"/>
      <c r="C117" s="33"/>
      <c r="D117" s="7" t="s">
        <v>5</v>
      </c>
      <c r="E117" s="8">
        <v>50566</v>
      </c>
      <c r="F117" s="8">
        <v>50706</v>
      </c>
      <c r="G117" s="8">
        <v>50780</v>
      </c>
    </row>
    <row r="118" spans="1:7" ht="47.25">
      <c r="A118" s="31"/>
      <c r="B118" s="32"/>
      <c r="C118" s="33"/>
      <c r="D118" s="16" t="s">
        <v>6</v>
      </c>
      <c r="E118" s="8">
        <v>2134</v>
      </c>
      <c r="F118" s="8">
        <v>2844</v>
      </c>
      <c r="G118" s="8">
        <v>3206</v>
      </c>
    </row>
    <row r="119" spans="1:7" ht="15.75">
      <c r="A119" s="31"/>
      <c r="B119" s="32"/>
      <c r="C119" s="33"/>
      <c r="D119" s="3" t="s">
        <v>69</v>
      </c>
      <c r="E119" s="9">
        <v>5</v>
      </c>
      <c r="F119" s="9">
        <v>5</v>
      </c>
      <c r="G119" s="9">
        <v>4</v>
      </c>
    </row>
    <row r="120" spans="1:7" ht="15.75">
      <c r="A120" s="31"/>
      <c r="B120" s="32"/>
      <c r="C120" s="33"/>
      <c r="D120" s="3" t="s">
        <v>70</v>
      </c>
      <c r="E120" s="9">
        <v>2947</v>
      </c>
      <c r="F120" s="9">
        <v>3602</v>
      </c>
      <c r="G120" s="9">
        <v>3460</v>
      </c>
    </row>
    <row r="121" spans="1:7" ht="15.75">
      <c r="A121" s="31">
        <v>13</v>
      </c>
      <c r="B121" s="32" t="s">
        <v>50</v>
      </c>
      <c r="C121" s="33" t="s">
        <v>51</v>
      </c>
      <c r="D121" s="3" t="s">
        <v>4</v>
      </c>
      <c r="E121" s="23">
        <v>813864</v>
      </c>
      <c r="F121" s="23">
        <v>713357.21</v>
      </c>
      <c r="G121" s="9">
        <v>731836</v>
      </c>
    </row>
    <row r="122" spans="1:7" ht="15.75">
      <c r="A122" s="31"/>
      <c r="B122" s="32"/>
      <c r="C122" s="33"/>
      <c r="D122" s="5" t="s">
        <v>68</v>
      </c>
      <c r="E122" s="8"/>
      <c r="F122" s="8"/>
      <c r="G122" s="8"/>
    </row>
    <row r="123" spans="1:7" ht="31.5">
      <c r="A123" s="31"/>
      <c r="B123" s="32"/>
      <c r="C123" s="33"/>
      <c r="D123" s="7" t="s">
        <v>5</v>
      </c>
      <c r="E123" s="8">
        <v>704945</v>
      </c>
      <c r="F123" s="8">
        <v>635733</v>
      </c>
      <c r="G123" s="8">
        <v>658272</v>
      </c>
    </row>
    <row r="124" spans="1:7" ht="47.25">
      <c r="A124" s="31"/>
      <c r="B124" s="32"/>
      <c r="C124" s="33"/>
      <c r="D124" s="16" t="s">
        <v>6</v>
      </c>
      <c r="E124" s="15">
        <f>69789+6655</f>
        <v>76444</v>
      </c>
      <c r="F124" s="15">
        <f>69756+7868</f>
        <v>77624</v>
      </c>
      <c r="G124" s="15">
        <f>65961+103</f>
        <v>66064</v>
      </c>
    </row>
    <row r="125" spans="1:7" ht="15.75">
      <c r="A125" s="31"/>
      <c r="B125" s="32"/>
      <c r="C125" s="33"/>
      <c r="D125" s="7" t="s">
        <v>8</v>
      </c>
      <c r="E125" s="15">
        <v>32475</v>
      </c>
      <c r="F125" s="15"/>
      <c r="G125" s="15">
        <f>7500</f>
        <v>7500</v>
      </c>
    </row>
    <row r="126" spans="1:7" ht="15.75">
      <c r="A126" s="31"/>
      <c r="B126" s="32"/>
      <c r="C126" s="33"/>
      <c r="D126" s="3" t="s">
        <v>69</v>
      </c>
      <c r="E126" s="9">
        <v>59</v>
      </c>
      <c r="F126" s="9">
        <v>59</v>
      </c>
      <c r="G126" s="9">
        <v>61</v>
      </c>
    </row>
    <row r="127" spans="1:7" ht="15.75">
      <c r="A127" s="31"/>
      <c r="B127" s="32"/>
      <c r="C127" s="33"/>
      <c r="D127" s="3" t="s">
        <v>70</v>
      </c>
      <c r="E127" s="9">
        <v>40239</v>
      </c>
      <c r="F127" s="9">
        <v>40439</v>
      </c>
      <c r="G127" s="9">
        <v>39660</v>
      </c>
    </row>
    <row r="128" spans="1:7" ht="15.75">
      <c r="A128" s="31"/>
      <c r="B128" s="36" t="s">
        <v>52</v>
      </c>
      <c r="C128" s="33" t="s">
        <v>53</v>
      </c>
      <c r="D128" s="10" t="s">
        <v>69</v>
      </c>
      <c r="E128" s="9">
        <v>13</v>
      </c>
      <c r="F128" s="9">
        <v>13</v>
      </c>
      <c r="G128" s="9">
        <v>12</v>
      </c>
    </row>
    <row r="129" spans="1:10" ht="15.75">
      <c r="A129" s="31"/>
      <c r="B129" s="36"/>
      <c r="C129" s="33"/>
      <c r="D129" s="10" t="s">
        <v>70</v>
      </c>
      <c r="E129" s="9">
        <v>21423</v>
      </c>
      <c r="F129" s="9">
        <v>21214</v>
      </c>
      <c r="G129" s="9">
        <v>20683</v>
      </c>
    </row>
    <row r="130" spans="1:10" ht="15.75">
      <c r="A130" s="31"/>
      <c r="B130" s="36" t="s">
        <v>58</v>
      </c>
      <c r="C130" s="33" t="s">
        <v>54</v>
      </c>
      <c r="D130" s="10" t="s">
        <v>69</v>
      </c>
      <c r="E130" s="9">
        <v>6</v>
      </c>
      <c r="F130" s="9">
        <v>6</v>
      </c>
      <c r="G130" s="9">
        <v>5</v>
      </c>
    </row>
    <row r="131" spans="1:10" ht="15.75">
      <c r="A131" s="31"/>
      <c r="B131" s="36"/>
      <c r="C131" s="33"/>
      <c r="D131" s="10" t="s">
        <v>70</v>
      </c>
      <c r="E131" s="9">
        <v>11773</v>
      </c>
      <c r="F131" s="9">
        <v>11657</v>
      </c>
      <c r="G131" s="9">
        <v>20683</v>
      </c>
    </row>
    <row r="132" spans="1:10" ht="15.75">
      <c r="A132" s="31"/>
      <c r="B132" s="36" t="s">
        <v>55</v>
      </c>
      <c r="C132" s="33" t="s">
        <v>56</v>
      </c>
      <c r="D132" s="10" t="s">
        <v>69</v>
      </c>
      <c r="E132" s="9">
        <v>4</v>
      </c>
      <c r="F132" s="9">
        <v>4</v>
      </c>
      <c r="G132" s="9">
        <v>4</v>
      </c>
    </row>
    <row r="133" spans="1:10" ht="15.75">
      <c r="A133" s="31"/>
      <c r="B133" s="36"/>
      <c r="C133" s="33"/>
      <c r="D133" s="10" t="s">
        <v>70</v>
      </c>
      <c r="E133" s="9">
        <v>1830</v>
      </c>
      <c r="F133" s="9">
        <v>1923</v>
      </c>
      <c r="G133" s="9">
        <v>1811</v>
      </c>
    </row>
    <row r="134" spans="1:10" ht="15.75">
      <c r="A134" s="35">
        <v>14</v>
      </c>
      <c r="B134" s="32" t="s">
        <v>60</v>
      </c>
      <c r="C134" s="33" t="s">
        <v>62</v>
      </c>
      <c r="D134" s="3" t="s">
        <v>4</v>
      </c>
      <c r="E134" s="23">
        <v>1144984</v>
      </c>
      <c r="F134" s="23">
        <v>1240399</v>
      </c>
      <c r="G134" s="9">
        <v>1527742</v>
      </c>
      <c r="H134" s="1"/>
      <c r="I134" s="1"/>
      <c r="J134" s="1"/>
    </row>
    <row r="135" spans="1:10" ht="15.75">
      <c r="A135" s="35"/>
      <c r="B135" s="32"/>
      <c r="C135" s="33"/>
      <c r="D135" s="5" t="s">
        <v>68</v>
      </c>
      <c r="E135" s="8"/>
      <c r="F135" s="8"/>
      <c r="G135" s="8"/>
    </row>
    <row r="136" spans="1:10" ht="31.5">
      <c r="A136" s="35"/>
      <c r="B136" s="32"/>
      <c r="C136" s="33"/>
      <c r="D136" s="7" t="s">
        <v>5</v>
      </c>
      <c r="E136" s="8">
        <v>1092367</v>
      </c>
      <c r="F136" s="8">
        <v>1182665</v>
      </c>
      <c r="G136" s="8">
        <v>1480681</v>
      </c>
    </row>
    <row r="137" spans="1:10" ht="47.25">
      <c r="A137" s="35"/>
      <c r="B137" s="32"/>
      <c r="C137" s="33"/>
      <c r="D137" s="16" t="s">
        <v>6</v>
      </c>
      <c r="E137" s="15">
        <v>42137</v>
      </c>
      <c r="F137" s="15">
        <v>41734</v>
      </c>
      <c r="G137" s="15">
        <v>46249</v>
      </c>
    </row>
    <row r="138" spans="1:10" ht="15.75">
      <c r="A138" s="35"/>
      <c r="B138" s="32"/>
      <c r="C138" s="33"/>
      <c r="D138" s="7" t="s">
        <v>8</v>
      </c>
      <c r="E138" s="15">
        <v>7000</v>
      </c>
      <c r="F138" s="15">
        <v>16000</v>
      </c>
      <c r="G138" s="15">
        <v>710</v>
      </c>
    </row>
    <row r="139" spans="1:10" ht="15.75">
      <c r="A139" s="35"/>
      <c r="B139" s="32"/>
      <c r="C139" s="33"/>
      <c r="D139" s="7" t="s">
        <v>61</v>
      </c>
      <c r="E139" s="15">
        <v>3480</v>
      </c>
      <c r="F139" s="15"/>
      <c r="G139" s="15">
        <v>102</v>
      </c>
    </row>
    <row r="140" spans="1:10" ht="15.75">
      <c r="A140" s="35"/>
      <c r="B140" s="32"/>
      <c r="C140" s="33"/>
      <c r="D140" s="3" t="s">
        <v>69</v>
      </c>
      <c r="E140" s="9">
        <v>67</v>
      </c>
      <c r="F140" s="9">
        <v>68</v>
      </c>
      <c r="G140" s="9">
        <v>68</v>
      </c>
    </row>
    <row r="141" spans="1:10" ht="15.75">
      <c r="A141" s="35"/>
      <c r="B141" s="32"/>
      <c r="C141" s="33"/>
      <c r="D141" s="3" t="s">
        <v>70</v>
      </c>
      <c r="E141" s="9">
        <v>141700</v>
      </c>
      <c r="F141" s="9">
        <v>160452</v>
      </c>
      <c r="G141" s="9">
        <v>147953</v>
      </c>
    </row>
    <row r="142" spans="1:10" ht="15.75">
      <c r="A142" s="34" t="s">
        <v>84</v>
      </c>
      <c r="B142" s="34"/>
      <c r="C142" s="34"/>
      <c r="D142" s="3" t="s">
        <v>4</v>
      </c>
      <c r="E142" s="23">
        <f>E144+E145+E146+E147</f>
        <v>20445185.379999999</v>
      </c>
      <c r="F142" s="23">
        <f t="shared" ref="F142:G142" si="0">F144+F145+F146+F147</f>
        <v>21442270.509999998</v>
      </c>
      <c r="G142" s="23">
        <f t="shared" si="0"/>
        <v>22958019.879999999</v>
      </c>
      <c r="H142" s="1"/>
      <c r="I142" s="1"/>
      <c r="J142" s="1"/>
    </row>
    <row r="143" spans="1:10" ht="15.75">
      <c r="A143" s="34"/>
      <c r="B143" s="34"/>
      <c r="C143" s="34"/>
      <c r="D143" s="5" t="s">
        <v>68</v>
      </c>
      <c r="E143" s="8"/>
      <c r="F143" s="8"/>
      <c r="G143" s="8"/>
    </row>
    <row r="144" spans="1:10" ht="31.5">
      <c r="A144" s="34"/>
      <c r="B144" s="34"/>
      <c r="C144" s="34"/>
      <c r="D144" s="7" t="s">
        <v>5</v>
      </c>
      <c r="E144" s="8">
        <f t="shared" ref="E144:G145" si="1">E6+E12+E27+E40+E65+E71+E83+E90+E97+E103+E110+E117+E123+E136</f>
        <v>16968846</v>
      </c>
      <c r="F144" s="8">
        <f t="shared" si="1"/>
        <v>17536800</v>
      </c>
      <c r="G144" s="8">
        <f t="shared" si="1"/>
        <v>18430657</v>
      </c>
    </row>
    <row r="145" spans="1:7" ht="47.25">
      <c r="A145" s="34"/>
      <c r="B145" s="34"/>
      <c r="C145" s="34"/>
      <c r="D145" s="16" t="s">
        <v>6</v>
      </c>
      <c r="E145" s="15">
        <f t="shared" si="1"/>
        <v>3387891.38</v>
      </c>
      <c r="F145" s="15">
        <f t="shared" si="1"/>
        <v>3550262.51</v>
      </c>
      <c r="G145" s="15">
        <f t="shared" si="1"/>
        <v>4359053.88</v>
      </c>
    </row>
    <row r="146" spans="1:7" ht="15.75">
      <c r="A146" s="34"/>
      <c r="B146" s="34"/>
      <c r="C146" s="34"/>
      <c r="D146" s="7" t="s">
        <v>8</v>
      </c>
      <c r="E146" s="15">
        <f>E14+E29+E42+E85+E92+E105+E112+E125+E138</f>
        <v>84968</v>
      </c>
      <c r="F146" s="15">
        <f>F14+F29+F42+F85+F92+F105+F112+F125+F138</f>
        <v>355208</v>
      </c>
      <c r="G146" s="15">
        <f>G14+G29+G42+G85+G92+G105+G112+G125+G138</f>
        <v>168207</v>
      </c>
    </row>
    <row r="147" spans="1:7" ht="15.75">
      <c r="A147" s="34"/>
      <c r="B147" s="34"/>
      <c r="C147" s="34"/>
      <c r="D147" s="7" t="s">
        <v>61</v>
      </c>
      <c r="E147" s="15">
        <f>E139</f>
        <v>3480</v>
      </c>
      <c r="F147" s="15"/>
      <c r="G147" s="15">
        <f t="shared" ref="G147" si="2">G139</f>
        <v>102</v>
      </c>
    </row>
    <row r="148" spans="1:7" ht="15.75">
      <c r="A148" s="34"/>
      <c r="B148" s="34"/>
      <c r="C148" s="34"/>
      <c r="D148" s="3" t="s">
        <v>69</v>
      </c>
      <c r="E148" s="9">
        <f>E8+E15+E17+E19+E21+E23+E32+E34+E36+E43+E44+E46+E48+E50+E52+E54+E55+E57+E59+E61+E67+E73+E75+E77+E79+E86+E93+E99+E106+E113+E119+E126+E128+E130+E132+E140</f>
        <v>926</v>
      </c>
      <c r="F148" s="9">
        <f>F8+F15+F17+F19+F21+F23+F32+F34+F36+F43+F44+F46+F48+F50+F52+F54+F55+F57+F59+F61+F67+F73+F75+F77+F79+F86+F93+F99+F106+F113+F119+F126+F128+F130+F132+F140</f>
        <v>961</v>
      </c>
      <c r="G148" s="9">
        <f>G8+G15+G17+G19+G21+G23+G32+G34+G36+G43+G44+G46+G48+G50+G52+G54+G55+G57+G59+G61+G67+G73+G75+G77+G79+G86+G93+G99+G106+G113+G119+G126+G128+G130+G132+G140</f>
        <v>979</v>
      </c>
    </row>
    <row r="149" spans="1:7" ht="15.75">
      <c r="A149" s="34"/>
      <c r="B149" s="34"/>
      <c r="C149" s="34"/>
      <c r="D149" s="3" t="s">
        <v>70</v>
      </c>
      <c r="E149" s="9">
        <f>E9+E16+E18+E20+E22+E24+E31+E33+E35+E37+E45+E47+E49+E51+E53+E56+E58+E60+E62+E68+E74+E76+E78+E80+E87+E94+E100+E107+E114+E120+E127+E129+E131+E133+E141</f>
        <v>1560173</v>
      </c>
      <c r="F149" s="9">
        <f>F9+F16+F18+F20+F22+F24+F31+F33+F35+F37+F45+F47+F49+F51+F53+F56+F58+F60+F62+F68+F74+F76+F78+F80+F87+F94+F100+F107+F114+F120+F127+F129+F131+F133+F141</f>
        <v>1719865</v>
      </c>
      <c r="G149" s="9">
        <f>G9+G16+G18+G20+G22+G24+G31+G33+G35+G37+G45+G47+G49+G51+G53+G56+G58+G60+G62+G68+G74+G76+G78+G80+G87+G94+G100+G107+G114+G120+G127+G129+G131+G133+G141</f>
        <v>1824806</v>
      </c>
    </row>
    <row r="153" spans="1:7" s="28" customFormat="1" ht="23.25">
      <c r="B153" s="28" t="s">
        <v>87</v>
      </c>
      <c r="E153" s="28" t="s">
        <v>86</v>
      </c>
      <c r="G153" s="29"/>
    </row>
    <row r="173" spans="1:7" s="25" customFormat="1" ht="12">
      <c r="A173" s="22" t="s">
        <v>88</v>
      </c>
      <c r="B173" s="24"/>
      <c r="C173" s="24"/>
      <c r="D173" s="24"/>
      <c r="E173" s="24"/>
      <c r="F173" s="24"/>
      <c r="G173" s="24"/>
    </row>
    <row r="174" spans="1:7" s="25" customFormat="1" ht="12">
      <c r="A174" s="26" t="s">
        <v>89</v>
      </c>
      <c r="B174" s="27"/>
      <c r="C174" s="24"/>
      <c r="D174" s="24"/>
      <c r="E174" s="24"/>
      <c r="F174" s="24"/>
      <c r="G174" s="24"/>
    </row>
    <row r="200" spans="3:3" s="20" customFormat="1" ht="12.75">
      <c r="C200" s="21"/>
    </row>
  </sheetData>
  <mergeCells count="89">
    <mergeCell ref="A1:G1"/>
    <mergeCell ref="B44:B45"/>
    <mergeCell ref="C44:C45"/>
    <mergeCell ref="B46:B47"/>
    <mergeCell ref="C46:C47"/>
    <mergeCell ref="A4:A9"/>
    <mergeCell ref="B4:B9"/>
    <mergeCell ref="C4:C9"/>
    <mergeCell ref="B19:B20"/>
    <mergeCell ref="C19:C20"/>
    <mergeCell ref="A10:A24"/>
    <mergeCell ref="B10:B16"/>
    <mergeCell ref="C10:C16"/>
    <mergeCell ref="B17:B18"/>
    <mergeCell ref="C17:C18"/>
    <mergeCell ref="B21:B22"/>
    <mergeCell ref="A108:A114"/>
    <mergeCell ref="B108:B114"/>
    <mergeCell ref="C108:C114"/>
    <mergeCell ref="A81:A87"/>
    <mergeCell ref="B81:B87"/>
    <mergeCell ref="C81:C87"/>
    <mergeCell ref="A88:A94"/>
    <mergeCell ref="A101:A107"/>
    <mergeCell ref="B101:B107"/>
    <mergeCell ref="C101:C107"/>
    <mergeCell ref="B88:B94"/>
    <mergeCell ref="C88:C94"/>
    <mergeCell ref="A95:A100"/>
    <mergeCell ref="B95:B100"/>
    <mergeCell ref="B48:B49"/>
    <mergeCell ref="C48:C49"/>
    <mergeCell ref="B36:B37"/>
    <mergeCell ref="C36:C37"/>
    <mergeCell ref="C25:C31"/>
    <mergeCell ref="B32:B33"/>
    <mergeCell ref="C32:C33"/>
    <mergeCell ref="B34:B35"/>
    <mergeCell ref="C34:C35"/>
    <mergeCell ref="A25:A37"/>
    <mergeCell ref="B25:B31"/>
    <mergeCell ref="C21:C22"/>
    <mergeCell ref="B23:B24"/>
    <mergeCell ref="C23:C24"/>
    <mergeCell ref="A69:A80"/>
    <mergeCell ref="B69:B74"/>
    <mergeCell ref="C69:C74"/>
    <mergeCell ref="B55:B56"/>
    <mergeCell ref="C55:C56"/>
    <mergeCell ref="B57:B58"/>
    <mergeCell ref="B59:B60"/>
    <mergeCell ref="C59:C60"/>
    <mergeCell ref="B61:B62"/>
    <mergeCell ref="C61:C62"/>
    <mergeCell ref="A63:A68"/>
    <mergeCell ref="B63:B68"/>
    <mergeCell ref="C63:C68"/>
    <mergeCell ref="A38:A62"/>
    <mergeCell ref="B38:B43"/>
    <mergeCell ref="C38:C43"/>
    <mergeCell ref="C132:C133"/>
    <mergeCell ref="C57:C58"/>
    <mergeCell ref="C50:C51"/>
    <mergeCell ref="B52:B53"/>
    <mergeCell ref="C52:C53"/>
    <mergeCell ref="C95:C100"/>
    <mergeCell ref="B50:B51"/>
    <mergeCell ref="B75:B76"/>
    <mergeCell ref="C75:C76"/>
    <mergeCell ref="B77:B78"/>
    <mergeCell ref="C77:C78"/>
    <mergeCell ref="B79:B80"/>
    <mergeCell ref="C79:C80"/>
    <mergeCell ref="A2:G2"/>
    <mergeCell ref="A115:A120"/>
    <mergeCell ref="B115:B120"/>
    <mergeCell ref="C115:C120"/>
    <mergeCell ref="A142:C149"/>
    <mergeCell ref="B134:B141"/>
    <mergeCell ref="C134:C141"/>
    <mergeCell ref="A134:A141"/>
    <mergeCell ref="A121:A133"/>
    <mergeCell ref="B121:B127"/>
    <mergeCell ref="C121:C127"/>
    <mergeCell ref="B128:B129"/>
    <mergeCell ref="C128:C129"/>
    <mergeCell ref="B130:B131"/>
    <mergeCell ref="C130:C131"/>
    <mergeCell ref="B132:B133"/>
  </mergeCells>
  <hyperlinks>
    <hyperlink ref="A174" r:id="rId1"/>
  </hyperlinks>
  <pageMargins left="1.1811023622047245" right="0.78740157480314965" top="0.69" bottom="0.78740157480314965" header="0.31496062992125984" footer="0.31496062992125984"/>
  <pageSetup paperSize="9" scale="60" fitToHeight="0" orientation="portrait" horizontalDpi="1200" verticalDpi="1200" r:id="rId2"/>
  <headerFooter>
    <oddHeader>&amp;C&amp;P</oddHeader>
    <oddFooter>&amp;L&amp;F</oddFooter>
  </headerFooter>
  <rowBreaks count="2" manualBreakCount="2">
    <brk id="55" max="6" man="1"/>
    <brk id="110" max="6" man="1"/>
  </rowBreaks>
  <colBreaks count="1" manualBreakCount="1">
    <brk id="7"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Sheet1</vt:lpstr>
      <vt:lpstr>Sheet1!Print_Area</vt:lpstr>
      <vt:lpstr>Sheet1!Print_Titles</vt:lpstr>
    </vt:vector>
  </TitlesOfParts>
  <Company>Finanšu ministrija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Informatīvais ziņojums “Par valsts budžeta izdevumu pārskatīšanas 2018., 2019. un 2020.gadam rezultātiem un priekšlikumi par šo rezultātu izmantošanu likumprojekta “Par vidēja termiņa budžeta 2018., 2019. un 2020.gadam” un likumprojekta “Par valsts budžetu 2018.gadam” izstrādes procesā”</dc:title>
  <dc:subject>pielikums</dc:subject>
  <dc:creator>Kristīna Pūre</dc:creator>
  <dc:description>kristina.pure@fm.gov.lv, tālr. 67095432</dc:description>
  <cp:lastModifiedBy>Klinta Stafecka</cp:lastModifiedBy>
  <cp:lastPrinted>2017-08-10T15:13:09Z</cp:lastPrinted>
  <dcterms:created xsi:type="dcterms:W3CDTF">2017-03-30T10:40:06Z</dcterms:created>
  <dcterms:modified xsi:type="dcterms:W3CDTF">2017-08-16T07:53:28Z</dcterms:modified>
</cp:coreProperties>
</file>