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džeta_attīstības_nodaļa\BUDZETI\BUDZETS_2025\4._PP_iesniegšana\"/>
    </mc:Choice>
  </mc:AlternateContent>
  <xr:revisionPtr revIDLastSave="0" documentId="13_ncr:1_{FA60FBCC-EDD0-4A14-9F82-2C21C48C7ED8}" xr6:coauthVersionLast="47" xr6:coauthVersionMax="47" xr10:uidLastSave="{00000000-0000-0000-0000-000000000000}"/>
  <bookViews>
    <workbookView xWindow="28680" yWindow="-120" windowWidth="29040" windowHeight="15720" xr2:uid="{0A72075D-78F7-49C8-BA60-423B546FF245}"/>
  </bookViews>
  <sheets>
    <sheet name="Saraksts" sheetId="1" r:id="rId1"/>
  </sheets>
  <definedNames>
    <definedName name="_xlnm.Print_Titles" localSheetId="0">Saraksts!$5:$6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I97" i="1" l="1"/>
  <c r="I90" i="1"/>
  <c r="G54" i="1"/>
  <c r="G51" i="1" s="1"/>
  <c r="H54" i="1"/>
  <c r="H51" i="1" s="1"/>
  <c r="I54" i="1"/>
  <c r="I51" i="1" s="1"/>
  <c r="K54" i="1"/>
  <c r="K51" i="1" s="1"/>
  <c r="L54" i="1"/>
  <c r="F54" i="1"/>
  <c r="F51" i="1" s="1"/>
  <c r="G43" i="1"/>
  <c r="G42" i="1" s="1"/>
  <c r="H43" i="1"/>
  <c r="H42" i="1" s="1"/>
  <c r="I43" i="1"/>
  <c r="I42" i="1" s="1"/>
  <c r="K43" i="1"/>
  <c r="K42" i="1" s="1"/>
  <c r="F42" i="1"/>
  <c r="G34" i="1"/>
  <c r="G33" i="1" s="1"/>
  <c r="H34" i="1"/>
  <c r="H33" i="1" s="1"/>
  <c r="I34" i="1"/>
  <c r="I33" i="1" s="1"/>
  <c r="K34" i="1"/>
  <c r="K33" i="1" s="1"/>
  <c r="F34" i="1"/>
  <c r="F33" i="1" s="1"/>
  <c r="G68" i="1" l="1"/>
  <c r="H68" i="1"/>
  <c r="I68" i="1"/>
  <c r="K68" i="1"/>
  <c r="F68" i="1"/>
  <c r="F69" i="1"/>
  <c r="G69" i="1"/>
  <c r="H69" i="1"/>
  <c r="I69" i="1"/>
  <c r="K69" i="1"/>
  <c r="G106" i="1" l="1"/>
  <c r="H106" i="1"/>
  <c r="I106" i="1"/>
  <c r="F106" i="1"/>
  <c r="K108" i="1"/>
  <c r="K107" i="1"/>
  <c r="K105" i="1"/>
  <c r="K104" i="1"/>
  <c r="K103" i="1"/>
  <c r="K102" i="1"/>
  <c r="K101" i="1"/>
  <c r="K100" i="1"/>
  <c r="K99" i="1"/>
  <c r="K98" i="1"/>
  <c r="I93" i="1"/>
  <c r="K96" i="1"/>
  <c r="K95" i="1"/>
  <c r="K94" i="1"/>
  <c r="K92" i="1"/>
  <c r="K91" i="1"/>
  <c r="K89" i="1"/>
  <c r="I75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I74" i="1" l="1"/>
  <c r="K106" i="1"/>
  <c r="G66" i="1"/>
  <c r="H66" i="1"/>
  <c r="I66" i="1"/>
  <c r="K66" i="1"/>
  <c r="F66" i="1"/>
  <c r="G64" i="1"/>
  <c r="H64" i="1"/>
  <c r="I64" i="1"/>
  <c r="K64" i="1"/>
  <c r="F64" i="1"/>
  <c r="G61" i="1"/>
  <c r="H61" i="1"/>
  <c r="I61" i="1"/>
  <c r="F61" i="1"/>
  <c r="K63" i="1"/>
  <c r="K61" i="1" s="1"/>
  <c r="F23" i="1" l="1"/>
  <c r="G16" i="1" l="1"/>
  <c r="H16" i="1"/>
  <c r="I16" i="1"/>
  <c r="J16" i="1"/>
  <c r="J7" i="1" s="1"/>
  <c r="F16" i="1"/>
  <c r="I9" i="1"/>
  <c r="I8" i="1" s="1"/>
  <c r="I7" i="1" s="1"/>
  <c r="F9" i="1"/>
  <c r="G9" i="1"/>
  <c r="H9" i="1"/>
  <c r="K9" i="1"/>
  <c r="G97" i="1" l="1"/>
  <c r="H97" i="1"/>
  <c r="K97" i="1"/>
  <c r="F97" i="1"/>
  <c r="G93" i="1"/>
  <c r="H93" i="1"/>
  <c r="K93" i="1"/>
  <c r="F93" i="1"/>
  <c r="G90" i="1"/>
  <c r="H90" i="1"/>
  <c r="K90" i="1"/>
  <c r="F90" i="1"/>
  <c r="G75" i="1"/>
  <c r="H75" i="1"/>
  <c r="K75" i="1"/>
  <c r="F75" i="1"/>
  <c r="K8" i="1"/>
  <c r="G8" i="1"/>
  <c r="H8" i="1"/>
  <c r="F8" i="1"/>
  <c r="F74" i="1" l="1"/>
  <c r="F7" i="1" s="1"/>
  <c r="G74" i="1"/>
  <c r="G7" i="1" s="1"/>
  <c r="K74" i="1"/>
  <c r="K7" i="1" s="1"/>
  <c r="H74" i="1"/>
  <c r="H7" i="1" s="1"/>
</calcChain>
</file>

<file path=xl/sharedStrings.xml><?xml version="1.0" encoding="utf-8"?>
<sst xmlns="http://schemas.openxmlformats.org/spreadsheetml/2006/main" count="258" uniqueCount="174">
  <si>
    <t>Ministriju un citu centrālo valsts iestāžu iesniegtie pieprasījumi starpnozaru prioritārajiem pasākumiem</t>
  </si>
  <si>
    <r>
      <t xml:space="preserve">Papildu nepieciešamais finansējums, </t>
    </r>
    <r>
      <rPr>
        <i/>
        <sz val="8"/>
        <color theme="1"/>
        <rFont val="Times New Roman"/>
        <family val="1"/>
        <charset val="186"/>
      </rPr>
      <t>euro</t>
    </r>
  </si>
  <si>
    <t>N.p.k.</t>
  </si>
  <si>
    <t>Prioritāra pasākuma kods</t>
  </si>
  <si>
    <t>Prioritāra pasākuma nosaukums</t>
  </si>
  <si>
    <t>Budžeta programmas (apakšprogrammas) kods un nosaukums</t>
  </si>
  <si>
    <t>2025.gads</t>
  </si>
  <si>
    <t>Pasākuma pabeigšanas gads
(ja tas ir terminēts)</t>
  </si>
  <si>
    <t>Kopā (visi prioritārie pasākumi):</t>
  </si>
  <si>
    <t>Ministrs</t>
  </si>
  <si>
    <t>A. Ašeradens</t>
  </si>
  <si>
    <t>2026.gads</t>
  </si>
  <si>
    <t>Turpmākā laikposmā līdz pasākuma pabeigšanai 
(ja tas ir terminēts)</t>
  </si>
  <si>
    <t>Turpmāk katru gadu
(ja pasākums nav terminēts)</t>
  </si>
  <si>
    <t>08. Sabiedrības integrācijas fonds</t>
  </si>
  <si>
    <t>10. Aizsardzības ministrija</t>
  </si>
  <si>
    <t>12. Ekonomikas ministrija</t>
  </si>
  <si>
    <t>13. Finanšu ministrija</t>
  </si>
  <si>
    <t>14. Iekšlietu ministrija</t>
  </si>
  <si>
    <t>15. Izglītības un zinātnes ministrija</t>
  </si>
  <si>
    <t>16. Zemkopības ministrija</t>
  </si>
  <si>
    <t>17. Satiksmes ministrija</t>
  </si>
  <si>
    <t>18. Labklājības ministrija</t>
  </si>
  <si>
    <t>19. Tieslietu ministrija</t>
  </si>
  <si>
    <t>22. Kultūras ministrija</t>
  </si>
  <si>
    <t>29. Veselības ministrija</t>
  </si>
  <si>
    <t>Kopā:</t>
  </si>
  <si>
    <t>Nozaru vadība un politikas plānošana</t>
  </si>
  <si>
    <t>97.00.00</t>
  </si>
  <si>
    <t>04.00.00</t>
  </si>
  <si>
    <t>04.03.00</t>
  </si>
  <si>
    <t>07.00.00</t>
  </si>
  <si>
    <t>Probācijas īstenošana</t>
  </si>
  <si>
    <t>Augstākā medicīnas izglītība</t>
  </si>
  <si>
    <t>01.00.00</t>
  </si>
  <si>
    <t>33.00.00</t>
  </si>
  <si>
    <t>Valsts ieņēmumu un muitas politikas nodrošināšana</t>
  </si>
  <si>
    <t>19.07.00</t>
  </si>
  <si>
    <t>22.01.00</t>
  </si>
  <si>
    <t>04.05.00</t>
  </si>
  <si>
    <t>Valsts sociālās apdrošināšanas aģentūras speciālais budžets</t>
  </si>
  <si>
    <t>39.03.00</t>
  </si>
  <si>
    <t>46.01.00</t>
  </si>
  <si>
    <t>46.03.00</t>
  </si>
  <si>
    <t>Asins un asins komponentu nodrošināšana</t>
  </si>
  <si>
    <t>Uzraudzība un kontrole</t>
  </si>
  <si>
    <t>Slimību profilakses nodrošināšana</t>
  </si>
  <si>
    <t>20.01.00</t>
  </si>
  <si>
    <t>14_01_H</t>
  </si>
  <si>
    <t>06.01.00</t>
  </si>
  <si>
    <t>Valsts policija</t>
  </si>
  <si>
    <t>10.00.00</t>
  </si>
  <si>
    <t>42.00.00</t>
  </si>
  <si>
    <t>Ugunsdrošība, glābšana un civilā aizsardzība</t>
  </si>
  <si>
    <t>Valsts robežsardzes darbība</t>
  </si>
  <si>
    <t>Iekšējās drošības biroja darbība</t>
  </si>
  <si>
    <t>04.01.00</t>
  </si>
  <si>
    <t>Ieslodzījuma vietas</t>
  </si>
  <si>
    <t>14_02_H</t>
  </si>
  <si>
    <t>Valsts materiālo rezervju iegāde, atjaunināšana un uzturēšana</t>
  </si>
  <si>
    <t>40.04.00</t>
  </si>
  <si>
    <t>23.06.00</t>
  </si>
  <si>
    <t>39.04.00</t>
  </si>
  <si>
    <t>Valsts materiālās rezerves</t>
  </si>
  <si>
    <t>Valsts autoceļu uzturēšana un atjaunošana</t>
  </si>
  <si>
    <t>Neatliekamā medicīniskā palīdzība</t>
  </si>
  <si>
    <t>14_03_H</t>
  </si>
  <si>
    <t>30.00.00</t>
  </si>
  <si>
    <t>29_01_H</t>
  </si>
  <si>
    <t>33.12.00</t>
  </si>
  <si>
    <t>33.14.00</t>
  </si>
  <si>
    <t>02.04.00</t>
  </si>
  <si>
    <t>33.15.00</t>
  </si>
  <si>
    <t>33.16.00</t>
  </si>
  <si>
    <t>33.17.00</t>
  </si>
  <si>
    <t>33.18.00</t>
  </si>
  <si>
    <t>39.06.00</t>
  </si>
  <si>
    <t>45.01.00</t>
  </si>
  <si>
    <t>Rezidentu apmācība</t>
  </si>
  <si>
    <t>Reto slimību ārstēšana</t>
  </si>
  <si>
    <t>Primārās ambulatorās veselības aprūpes nodrošināšana</t>
  </si>
  <si>
    <t>Laboratorisko izmeklējumu nodrošināšana ambulatorajā aprūpē</t>
  </si>
  <si>
    <t>Pārējo ambulatoro veselības aprūpes pakalpojumu nodrošināšana</t>
  </si>
  <si>
    <t>Neatliekamās medicīniskās palīdzības nodrošināšana stacionārās ārstniecības iestādēs</t>
  </si>
  <si>
    <t>Plānveida stacionāro veselības aprūpes pakalpojumu nodrošināšana</t>
  </si>
  <si>
    <t>Tiesu medicīniskā ekspertīze</t>
  </si>
  <si>
    <t>Veselības aprūpes finansējuma administrēšana un ekonomiskā novērtēšana</t>
  </si>
  <si>
    <t>62. Mērķdotācijas pašvaldībām</t>
  </si>
  <si>
    <t>Mērķdotācijas izglītības pasākumiem</t>
  </si>
  <si>
    <t>02.01.00</t>
  </si>
  <si>
    <t>09.10.00</t>
  </si>
  <si>
    <t>Profesionālās izglītības programmu īstenošana</t>
  </si>
  <si>
    <t>Murjāņu sporta ģimnāzija</t>
  </si>
  <si>
    <t>38.05.00</t>
  </si>
  <si>
    <t>Veselības aprūpe un fiziskā sagatavošana</t>
  </si>
  <si>
    <t>05.03.00</t>
  </si>
  <si>
    <t>05.37.00</t>
  </si>
  <si>
    <t>05.62.00</t>
  </si>
  <si>
    <t>05.01.00</t>
  </si>
  <si>
    <t>Aprūpe valsts sociālās aprūpes institūcijās</t>
  </si>
  <si>
    <t>Sociālās integrācijas valsts aģentūras administrēšanas un profesionālās un sociālās rehabilitācijas pakalpojumu nodrošināšana</t>
  </si>
  <si>
    <t>Invaliditātes ekspertīžu nodrošināšana</t>
  </si>
  <si>
    <t>Sociālās rehabilitācijas valsts programmas</t>
  </si>
  <si>
    <t>22.10.00</t>
  </si>
  <si>
    <t>Starptautisko operāciju un Nacionālo bruņoto spēku personālsastāva centralizētais atalgojums</t>
  </si>
  <si>
    <t>Profesionālā izglītība</t>
  </si>
  <si>
    <t>05.00.00</t>
  </si>
  <si>
    <t>02.03.00</t>
  </si>
  <si>
    <t>Attīstības nacionālie atbalsta instrumenti</t>
  </si>
  <si>
    <t>2. pielikums informatīvajam ziņojumam "Par ministriju un citu centrālo valsts iestāžu prioritārajiem pasākumiem 2025., 2026., 2027. un 2028. gadam"</t>
  </si>
  <si>
    <t>2027.gads</t>
  </si>
  <si>
    <t>2028.gads</t>
  </si>
  <si>
    <t>Trifonova, 20290391</t>
  </si>
  <si>
    <t>vineta.trifonova@fm.gov.lv</t>
  </si>
  <si>
    <t>Iekšlietu dienestu un Ieslodzījuma vietu pārvaldes kapacitātes stiprināšana - amatpersonu ar speciālajām dienesta pakāpēm motivējošo pasākumu īstenošana</t>
  </si>
  <si>
    <t>2025</t>
  </si>
  <si>
    <t>Pasākumu plāna atbalsta sniegšanai Ukrainas civiliedzīvotājiem Latvijas Republikā 2025. gadam īstenošana</t>
  </si>
  <si>
    <t>18_01_H</t>
  </si>
  <si>
    <t xml:space="preserve">Pensiju indeksācijas mehānisma pilnveidošana </t>
  </si>
  <si>
    <t>20.02.00</t>
  </si>
  <si>
    <t>Izdienas pensijas</t>
  </si>
  <si>
    <t>97.02.00</t>
  </si>
  <si>
    <t>Nozares centralizēto funkciju izpilde (konsolidējamā pozīcija)</t>
  </si>
  <si>
    <t>Valsts pensiju speciālais budžets</t>
  </si>
  <si>
    <t>Darba negadījumu speciālais budžets</t>
  </si>
  <si>
    <t>04.04.00</t>
  </si>
  <si>
    <t>Invaliditātes, maternitātes un slimības speciālais budžets</t>
  </si>
  <si>
    <t xml:space="preserve">04.05.00 </t>
  </si>
  <si>
    <t>31.00.00</t>
  </si>
  <si>
    <t>Militārpersonu pensiju fonds</t>
  </si>
  <si>
    <t>18_02_H</t>
  </si>
  <si>
    <t xml:space="preserve">Atbalsts minimālo ienākumu palielināšanai </t>
  </si>
  <si>
    <t>Valsts atbalsts sociālajai apdrošināšanai (konsolidējamā pozīcija)</t>
  </si>
  <si>
    <t>Valsts sociālie pabalsti</t>
  </si>
  <si>
    <t>04.02.00</t>
  </si>
  <si>
    <t>Mākslas un literatūra</t>
  </si>
  <si>
    <t>18_03_H</t>
  </si>
  <si>
    <t>Invaliditātes noteikšanas sistēmas pilnveide bērniem, vienlaikus pilnveidojot atbalsta pakalpojumus invaliditātes seku mazināšanai</t>
  </si>
  <si>
    <t>Informācijas un komunikāciju tehnoloģiju uzturēšana un attīstība</t>
  </si>
  <si>
    <t>18_04_H</t>
  </si>
  <si>
    <t xml:space="preserve">Speciālistu zināšanu pilnveide bērnu tiesību aizsardzības jomā </t>
  </si>
  <si>
    <t>Bērnu aizsardzības centra darbības nodrošināšana</t>
  </si>
  <si>
    <t>18_05_H</t>
  </si>
  <si>
    <t>18_06_H</t>
  </si>
  <si>
    <t>NVO atbalsta un sabiedrības saliedētības programma</t>
  </si>
  <si>
    <t>Atbalsts brīvprātīgā darba projektu īstenošanai</t>
  </si>
  <si>
    <t xml:space="preserve">Higiēnas preču pieejamības nodrošināšana izglītības iestādēs </t>
  </si>
  <si>
    <t>Cilvēkresursu kapacitātes stiprināšana</t>
  </si>
  <si>
    <t>29_02_H</t>
  </si>
  <si>
    <t>Militārās medicīnas pamatzināšanu mācības ārstniecības personām, lai uzlabotu gatavību kara vai militāra iebrukuma gadījumā sniedzot veselības aprūpes pakalpojumus</t>
  </si>
  <si>
    <t>21_01_H</t>
  </si>
  <si>
    <t>24.00.00</t>
  </si>
  <si>
    <t xml:space="preserve"> Statistiskās informācijas nodrošināšana</t>
  </si>
  <si>
    <t>09.02.00</t>
  </si>
  <si>
    <t>Fizisko personu datu aizsardzība</t>
  </si>
  <si>
    <t>1.</t>
  </si>
  <si>
    <t>2.</t>
  </si>
  <si>
    <t>3.</t>
  </si>
  <si>
    <t>4.</t>
  </si>
  <si>
    <t>7.</t>
  </si>
  <si>
    <t>5.</t>
  </si>
  <si>
    <t>8.</t>
  </si>
  <si>
    <t>6.</t>
  </si>
  <si>
    <t>9.</t>
  </si>
  <si>
    <t>10.</t>
  </si>
  <si>
    <t>11.</t>
  </si>
  <si>
    <t>12.</t>
  </si>
  <si>
    <t>Proaktīvas  un analizētspējīgas uz valsts noteiktajām prioritātēm balstīta valsts pārvaldes datu telpas izveide atbilstoši ES prasībām Datu pārvaldības akts Nr.2022/868 un Datu akts Nr.2023/2854</t>
  </si>
  <si>
    <t>Valsts sociālās apdrošināšanas aģentūras speciālais budžets (konsolidējamā pozīcija 
no pamatbudžeta apakšprogrammas 97.02.00 "Nozares centralizēto funkciju izpilde")</t>
  </si>
  <si>
    <t>21. Viedās administrācijas un reģionālās attīstības ministrija</t>
  </si>
  <si>
    <t>Nodarbinātības speciālais budžets (konsolidējamā pozīcija no pamatbudžeta programmas 04.00.00 "Valsts atbalsts sociālajai apdrošināšanai")</t>
  </si>
  <si>
    <t>Invaliditātes, maternitātes un slimības speciālais budžets  (konsolidējamā pozīcija no pamatbudžeta programmas 04.00.00 "Valsts atbalsts sociālajai apdrošināšanai")</t>
  </si>
  <si>
    <t>Valsts sociālās apdrošināšanas aģentūras speciālais budžets (konsolidējamā pozīcija no pamatbudžeta apakašprogrammas 97.02.00 "Nozares centralizēto funkciju izpilde")</t>
  </si>
  <si>
    <t>Nozares centralizēto funkciju izpilde (t.sk. konsolidējamā pozīcija)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</si>
</sst>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0"/>
      <name val="Arial"/>
      <family val="2"/>
      <charset val="186"/>
    </font>
    <font>
      <sz val="9"/>
      <color theme="1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1" fillId="0" borderId="0"/>
  </cellStyleXfs>
  <cellXfs count="9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 vertical="center" wrapText="1"/>
    </xf>
    <xf numFmtId="1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8" fillId="3" borderId="1" xfId="0" applyNumberFormat="1" applyFont="1" applyFill="1" applyBorder="1" applyAlignment="1">
      <alignment horizontal="right" vertical="center"/>
    </xf>
    <xf numFmtId="1" fontId="8" fillId="3" borderId="1" xfId="0" applyNumberFormat="1" applyFont="1" applyFill="1" applyBorder="1" applyAlignment="1">
      <alignment horizontal="center" vertical="center"/>
    </xf>
    <xf numFmtId="49" fontId="11" fillId="0" borderId="1" xfId="1" applyNumberFormat="1" applyFont="1" applyBorder="1" applyAlignment="1">
      <alignment horizontal="left" vertical="top" wrapText="1"/>
    </xf>
    <xf numFmtId="49" fontId="11" fillId="4" borderId="1" xfId="1" applyNumberFormat="1" applyFont="1" applyFill="1" applyBorder="1" applyAlignment="1">
      <alignment horizontal="left" vertical="top" wrapText="1"/>
    </xf>
    <xf numFmtId="49" fontId="11" fillId="0" borderId="1" xfId="1" applyNumberFormat="1" applyFont="1" applyBorder="1" applyAlignment="1">
      <alignment horizontal="justify" vertical="top" wrapText="1"/>
    </xf>
    <xf numFmtId="3" fontId="11" fillId="0" borderId="1" xfId="1" applyNumberFormat="1" applyFont="1" applyBorder="1" applyAlignment="1">
      <alignment horizontal="center" vertical="top" wrapText="1"/>
    </xf>
    <xf numFmtId="49" fontId="11" fillId="0" borderId="4" xfId="1" applyNumberFormat="1" applyFont="1" applyBorder="1" applyAlignment="1">
      <alignment horizontal="center" vertical="top" wrapText="1"/>
    </xf>
    <xf numFmtId="3" fontId="11" fillId="0" borderId="1" xfId="1" applyNumberFormat="1" applyFont="1" applyBorder="1" applyAlignment="1">
      <alignment horizontal="right" vertical="top" wrapText="1"/>
    </xf>
    <xf numFmtId="0" fontId="12" fillId="4" borderId="1" xfId="0" applyFont="1" applyFill="1" applyBorder="1" applyAlignment="1">
      <alignment horizontal="center" vertical="top"/>
    </xf>
    <xf numFmtId="0" fontId="12" fillId="4" borderId="1" xfId="0" applyFont="1" applyFill="1" applyBorder="1" applyAlignment="1">
      <alignment horizontal="left" vertical="center" wrapText="1"/>
    </xf>
    <xf numFmtId="3" fontId="13" fillId="4" borderId="1" xfId="0" applyNumberFormat="1" applyFont="1" applyFill="1" applyBorder="1" applyAlignment="1">
      <alignment horizontal="right" vertical="center"/>
    </xf>
    <xf numFmtId="1" fontId="12" fillId="4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right" wrapText="1"/>
    </xf>
    <xf numFmtId="3" fontId="12" fillId="0" borderId="1" xfId="0" applyNumberFormat="1" applyFont="1" applyBorder="1" applyAlignment="1">
      <alignment horizontal="right"/>
    </xf>
    <xf numFmtId="1" fontId="12" fillId="0" borderId="1" xfId="0" applyNumberFormat="1" applyFont="1" applyBorder="1"/>
    <xf numFmtId="49" fontId="12" fillId="0" borderId="1" xfId="0" applyNumberFormat="1" applyFont="1" applyBorder="1" applyAlignment="1">
      <alignment horizontal="right" wrapText="1"/>
    </xf>
    <xf numFmtId="3" fontId="14" fillId="0" borderId="1" xfId="1" applyNumberFormat="1" applyFont="1" applyBorder="1" applyAlignment="1">
      <alignment horizontal="right" vertical="top" wrapText="1"/>
    </xf>
    <xf numFmtId="49" fontId="11" fillId="4" borderId="4" xfId="1" applyNumberFormat="1" applyFont="1" applyFill="1" applyBorder="1" applyAlignment="1">
      <alignment horizontal="justify" vertical="top" wrapText="1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 applyAlignment="1">
      <alignment horizontal="right" wrapText="1"/>
    </xf>
    <xf numFmtId="3" fontId="13" fillId="0" borderId="1" xfId="0" applyNumberFormat="1" applyFont="1" applyBorder="1" applyAlignment="1">
      <alignment horizontal="right"/>
    </xf>
    <xf numFmtId="49" fontId="12" fillId="4" borderId="1" xfId="0" applyNumberFormat="1" applyFont="1" applyFill="1" applyBorder="1" applyAlignment="1">
      <alignment horizontal="right" wrapText="1"/>
    </xf>
    <xf numFmtId="0" fontId="12" fillId="0" borderId="1" xfId="0" applyFont="1" applyBorder="1" applyAlignment="1">
      <alignment horizontal="left" vertical="top"/>
    </xf>
    <xf numFmtId="49" fontId="12" fillId="0" borderId="1" xfId="0" applyNumberFormat="1" applyFont="1" applyBorder="1" applyAlignment="1">
      <alignment horizontal="right" vertical="top" wrapText="1"/>
    </xf>
    <xf numFmtId="49" fontId="11" fillId="4" borderId="1" xfId="1" applyNumberFormat="1" applyFont="1" applyFill="1" applyBorder="1" applyAlignment="1">
      <alignment horizontal="justify" vertical="top" wrapText="1"/>
    </xf>
    <xf numFmtId="0" fontId="12" fillId="4" borderId="3" xfId="0" applyFont="1" applyFill="1" applyBorder="1" applyAlignment="1">
      <alignment horizontal="left" wrapText="1"/>
    </xf>
    <xf numFmtId="1" fontId="13" fillId="4" borderId="1" xfId="0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/>
    </xf>
    <xf numFmtId="1" fontId="12" fillId="0" borderId="4" xfId="0" applyNumberFormat="1" applyFont="1" applyBorder="1" applyAlignment="1">
      <alignment horizontal="right" vertical="center"/>
    </xf>
    <xf numFmtId="1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top" wrapText="1"/>
    </xf>
    <xf numFmtId="49" fontId="11" fillId="0" borderId="3" xfId="1" applyNumberFormat="1" applyFont="1" applyBorder="1" applyAlignment="1">
      <alignment horizontal="right" vertical="center" wrapText="1"/>
    </xf>
    <xf numFmtId="3" fontId="11" fillId="0" borderId="1" xfId="1" applyNumberFormat="1" applyFont="1" applyBorder="1" applyAlignment="1">
      <alignment horizontal="right" vertical="center" wrapText="1"/>
    </xf>
    <xf numFmtId="49" fontId="12" fillId="4" borderId="1" xfId="0" applyNumberFormat="1" applyFont="1" applyFill="1" applyBorder="1" applyAlignment="1">
      <alignment horizontal="right" vertical="center" wrapText="1"/>
    </xf>
    <xf numFmtId="49" fontId="11" fillId="4" borderId="3" xfId="1" applyNumberFormat="1" applyFont="1" applyFill="1" applyBorder="1" applyAlignment="1">
      <alignment horizontal="justify" vertical="center" wrapText="1"/>
    </xf>
    <xf numFmtId="3" fontId="15" fillId="4" borderId="1" xfId="1" applyNumberFormat="1" applyFont="1" applyFill="1" applyBorder="1" applyAlignment="1">
      <alignment horizontal="right" vertical="center" wrapText="1"/>
    </xf>
    <xf numFmtId="49" fontId="15" fillId="4" borderId="4" xfId="1" applyNumberFormat="1" applyFont="1" applyFill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top" wrapText="1"/>
    </xf>
    <xf numFmtId="49" fontId="11" fillId="4" borderId="4" xfId="1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right" vertical="top" wrapText="1"/>
    </xf>
    <xf numFmtId="49" fontId="11" fillId="4" borderId="3" xfId="1" applyNumberFormat="1" applyFont="1" applyFill="1" applyBorder="1" applyAlignment="1">
      <alignment horizontal="justify" vertical="top" wrapText="1"/>
    </xf>
    <xf numFmtId="49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left"/>
    </xf>
    <xf numFmtId="49" fontId="13" fillId="0" borderId="1" xfId="0" applyNumberFormat="1" applyFont="1" applyBorder="1" applyAlignment="1">
      <alignment horizontal="right" wrapText="1"/>
    </xf>
    <xf numFmtId="49" fontId="16" fillId="0" borderId="1" xfId="1" applyNumberFormat="1" applyFont="1" applyBorder="1" applyAlignment="1">
      <alignment horizontal="left" vertical="top" wrapText="1"/>
    </xf>
    <xf numFmtId="0" fontId="12" fillId="4" borderId="2" xfId="0" applyFont="1" applyFill="1" applyBorder="1" applyAlignment="1">
      <alignment horizontal="center" vertical="top"/>
    </xf>
    <xf numFmtId="49" fontId="11" fillId="4" borderId="1" xfId="1" applyNumberFormat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wrapText="1"/>
    </xf>
    <xf numFmtId="1" fontId="12" fillId="4" borderId="1" xfId="0" applyNumberFormat="1" applyFont="1" applyFill="1" applyBorder="1" applyAlignment="1">
      <alignment vertical="center"/>
    </xf>
    <xf numFmtId="0" fontId="12" fillId="4" borderId="1" xfId="0" applyFont="1" applyFill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right" vertical="center" wrapText="1"/>
    </xf>
    <xf numFmtId="1" fontId="12" fillId="0" borderId="1" xfId="0" applyNumberFormat="1" applyFont="1" applyBorder="1" applyAlignment="1">
      <alignment horizontal="center" vertical="center"/>
    </xf>
    <xf numFmtId="3" fontId="11" fillId="0" borderId="1" xfId="1" applyNumberFormat="1" applyFont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right" vertical="center"/>
    </xf>
    <xf numFmtId="3" fontId="14" fillId="0" borderId="1" xfId="1" applyNumberFormat="1" applyFont="1" applyBorder="1" applyAlignment="1">
      <alignment horizontal="right" vertical="center" wrapText="1"/>
    </xf>
    <xf numFmtId="1" fontId="12" fillId="0" borderId="1" xfId="0" applyNumberFormat="1" applyFont="1" applyBorder="1" applyAlignment="1">
      <alignment vertical="center"/>
    </xf>
    <xf numFmtId="0" fontId="2" fillId="0" borderId="0" xfId="0" applyFont="1"/>
    <xf numFmtId="49" fontId="2" fillId="4" borderId="1" xfId="1" applyNumberFormat="1" applyFont="1" applyFill="1" applyBorder="1" applyAlignment="1">
      <alignment horizontal="left" vertical="top" wrapText="1"/>
    </xf>
    <xf numFmtId="3" fontId="17" fillId="0" borderId="0" xfId="0" applyNumberFormat="1" applyFont="1"/>
    <xf numFmtId="3" fontId="18" fillId="0" borderId="0" xfId="0" applyNumberFormat="1" applyFont="1" applyAlignment="1">
      <alignment vertical="center" wrapText="1"/>
    </xf>
    <xf numFmtId="3" fontId="3" fillId="0" borderId="0" xfId="0" applyNumberFormat="1" applyFont="1"/>
    <xf numFmtId="49" fontId="11" fillId="0" borderId="1" xfId="1" applyNumberFormat="1" applyFont="1" applyBorder="1" applyAlignment="1">
      <alignment vertical="top" wrapText="1"/>
    </xf>
    <xf numFmtId="0" fontId="2" fillId="0" borderId="0" xfId="0" applyFont="1" applyAlignment="1">
      <alignment horizontal="right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wrapText="1"/>
    </xf>
  </cellXfs>
  <cellStyles count="4">
    <cellStyle name="Normal" xfId="0" builtinId="0"/>
    <cellStyle name="Normal 2" xfId="1" xr:uid="{F36CBC90-3E78-4E2B-A1EE-ABB76B94B12F}"/>
    <cellStyle name="Normal 2 2 4" xfId="2" xr:uid="{C640ADE4-3235-40CD-9915-F8B30369DD36}"/>
    <cellStyle name="Normal 3" xfId="3" xr:uid="{D7B0B6F8-7139-4309-A45F-C177B42402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ana.mirovscikova@fm.gov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94621-C8FB-418B-86B9-B7713580695A}">
  <sheetPr>
    <pageSetUpPr fitToPage="1"/>
  </sheetPr>
  <dimension ref="A1:Q115"/>
  <sheetViews>
    <sheetView tabSelected="1" zoomScale="106" zoomScaleNormal="106" workbookViewId="0">
      <pane ySplit="6" topLeftCell="A61" activePane="bottomLeft" state="frozen"/>
      <selection pane="bottomLeft" activeCell="H64" sqref="H64"/>
    </sheetView>
  </sheetViews>
  <sheetFormatPr defaultColWidth="8.58203125" defaultRowHeight="15.5" x14ac:dyDescent="0.35"/>
  <cols>
    <col min="1" max="1" width="5.33203125" style="4" customWidth="1"/>
    <col min="2" max="2" width="11.83203125" style="4" customWidth="1"/>
    <col min="3" max="3" width="43.08203125" style="4" customWidth="1"/>
    <col min="4" max="4" width="13.75" style="4" customWidth="1"/>
    <col min="5" max="5" width="35.83203125" style="4" customWidth="1"/>
    <col min="6" max="8" width="10.75" style="17" bestFit="1" customWidth="1"/>
    <col min="9" max="9" width="10.75" style="17" customWidth="1"/>
    <col min="10" max="10" width="12.5" style="17" customWidth="1"/>
    <col min="11" max="11" width="12.58203125" style="17" customWidth="1"/>
    <col min="12" max="12" width="8.75" style="4" bestFit="1" customWidth="1"/>
    <col min="13" max="13" width="8.58203125" style="4"/>
    <col min="14" max="14" width="14.6640625" style="4" customWidth="1"/>
    <col min="15" max="15" width="14.58203125" style="4" customWidth="1"/>
    <col min="16" max="16" width="13.75" style="4" customWidth="1"/>
    <col min="17" max="17" width="12.33203125" style="4" customWidth="1"/>
    <col min="18" max="16384" width="8.58203125" style="4"/>
  </cols>
  <sheetData>
    <row r="1" spans="1:17" ht="24.65" customHeight="1" x14ac:dyDescent="0.35">
      <c r="A1" s="1"/>
      <c r="B1" s="1"/>
      <c r="C1" s="2"/>
      <c r="D1" s="3"/>
      <c r="E1" s="2"/>
      <c r="F1" s="5"/>
      <c r="H1" s="88" t="s">
        <v>109</v>
      </c>
      <c r="I1" s="88"/>
      <c r="J1" s="88"/>
      <c r="K1" s="88"/>
      <c r="L1" s="88"/>
      <c r="M1" s="82"/>
    </row>
    <row r="2" spans="1:17" x14ac:dyDescent="0.35">
      <c r="A2" s="1"/>
      <c r="B2" s="1"/>
      <c r="C2" s="2"/>
      <c r="D2" s="3"/>
      <c r="E2" s="2"/>
      <c r="F2" s="5"/>
      <c r="G2" s="5"/>
      <c r="H2" s="5"/>
      <c r="I2" s="5"/>
      <c r="J2" s="5"/>
      <c r="K2" s="5"/>
      <c r="L2" s="1"/>
    </row>
    <row r="3" spans="1:17" ht="15.65" customHeight="1" x14ac:dyDescent="0.35">
      <c r="A3" s="93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7" x14ac:dyDescent="0.35">
      <c r="A4" s="1"/>
      <c r="B4" s="1"/>
      <c r="C4" s="2"/>
      <c r="D4" s="3"/>
      <c r="E4" s="2"/>
      <c r="F4" s="5"/>
      <c r="G4" s="5"/>
      <c r="H4" s="5"/>
      <c r="I4" s="5"/>
      <c r="J4" s="5"/>
      <c r="K4" s="5"/>
      <c r="L4" s="1"/>
    </row>
    <row r="5" spans="1:17" ht="15.65" customHeight="1" x14ac:dyDescent="0.35">
      <c r="A5" s="1"/>
      <c r="B5" s="1"/>
      <c r="C5" s="2"/>
      <c r="D5" s="3"/>
      <c r="E5" s="2"/>
      <c r="F5" s="96" t="s">
        <v>1</v>
      </c>
      <c r="G5" s="96"/>
      <c r="H5" s="96"/>
      <c r="I5" s="96"/>
      <c r="J5" s="96"/>
      <c r="K5" s="96"/>
      <c r="L5" s="1"/>
    </row>
    <row r="6" spans="1:17" ht="52.5" x14ac:dyDescent="0.35">
      <c r="A6" s="6" t="s">
        <v>2</v>
      </c>
      <c r="B6" s="6" t="s">
        <v>3</v>
      </c>
      <c r="C6" s="6" t="s">
        <v>4</v>
      </c>
      <c r="D6" s="94" t="s">
        <v>5</v>
      </c>
      <c r="E6" s="94"/>
      <c r="F6" s="7" t="s">
        <v>6</v>
      </c>
      <c r="G6" s="7" t="s">
        <v>11</v>
      </c>
      <c r="H6" s="7" t="s">
        <v>110</v>
      </c>
      <c r="I6" s="7" t="s">
        <v>111</v>
      </c>
      <c r="J6" s="8" t="s">
        <v>12</v>
      </c>
      <c r="K6" s="8" t="s">
        <v>13</v>
      </c>
      <c r="L6" s="7" t="s">
        <v>7</v>
      </c>
    </row>
    <row r="7" spans="1:17" x14ac:dyDescent="0.35">
      <c r="A7" s="95" t="s">
        <v>8</v>
      </c>
      <c r="B7" s="95"/>
      <c r="C7" s="95"/>
      <c r="D7" s="95"/>
      <c r="E7" s="95"/>
      <c r="F7" s="18">
        <f t="shared" ref="F7:K7" si="0">F8+F16+F23+F33+F42+F51+F61+F64+F66+F68+F74+F106</f>
        <v>278082827</v>
      </c>
      <c r="G7" s="18">
        <f t="shared" si="0"/>
        <v>310583354</v>
      </c>
      <c r="H7" s="18">
        <f t="shared" si="0"/>
        <v>409377760</v>
      </c>
      <c r="I7" s="18">
        <f t="shared" si="0"/>
        <v>431460590</v>
      </c>
      <c r="J7" s="18">
        <f t="shared" si="0"/>
        <v>3141332</v>
      </c>
      <c r="K7" s="18">
        <f t="shared" si="0"/>
        <v>433460057</v>
      </c>
      <c r="L7" s="19"/>
    </row>
    <row r="8" spans="1:17" ht="32" customHeight="1" x14ac:dyDescent="0.35">
      <c r="A8" s="26" t="s">
        <v>155</v>
      </c>
      <c r="B8" s="26" t="s">
        <v>48</v>
      </c>
      <c r="C8" s="27" t="s">
        <v>114</v>
      </c>
      <c r="D8" s="89"/>
      <c r="E8" s="90"/>
      <c r="F8" s="28">
        <f>F9+F15</f>
        <v>92218810</v>
      </c>
      <c r="G8" s="28">
        <f t="shared" ref="G8:K8" si="1">G9+G15</f>
        <v>174595304</v>
      </c>
      <c r="H8" s="28">
        <f t="shared" si="1"/>
        <v>249246066</v>
      </c>
      <c r="I8" s="28">
        <f t="shared" si="1"/>
        <v>249157170</v>
      </c>
      <c r="J8" s="28"/>
      <c r="K8" s="28">
        <f t="shared" si="1"/>
        <v>253377616</v>
      </c>
      <c r="L8" s="29"/>
      <c r="N8" s="84"/>
      <c r="O8" s="84"/>
      <c r="P8" s="84"/>
      <c r="Q8" s="84"/>
    </row>
    <row r="9" spans="1:17" x14ac:dyDescent="0.35">
      <c r="A9" s="30"/>
      <c r="B9" s="31"/>
      <c r="C9" s="32" t="s">
        <v>18</v>
      </c>
      <c r="D9" s="32"/>
      <c r="E9" s="76" t="s">
        <v>26</v>
      </c>
      <c r="F9" s="50">
        <f>F10+F11+F12+F13+F14</f>
        <v>79239610</v>
      </c>
      <c r="G9" s="50">
        <f t="shared" ref="G9:I9" si="2">G10+G11+G12+G13+G14</f>
        <v>155757150</v>
      </c>
      <c r="H9" s="50">
        <f t="shared" si="2"/>
        <v>221418197</v>
      </c>
      <c r="I9" s="50">
        <f t="shared" si="2"/>
        <v>221418197</v>
      </c>
      <c r="J9" s="50"/>
      <c r="K9" s="50">
        <f>K10+K11+K12+K13+K14</f>
        <v>224994916</v>
      </c>
      <c r="L9" s="81"/>
    </row>
    <row r="10" spans="1:17" x14ac:dyDescent="0.35">
      <c r="A10" s="30"/>
      <c r="B10" s="31"/>
      <c r="C10" s="32"/>
      <c r="D10" s="36" t="s">
        <v>49</v>
      </c>
      <c r="E10" s="32" t="s">
        <v>50</v>
      </c>
      <c r="F10" s="25">
        <v>40642225</v>
      </c>
      <c r="G10" s="25">
        <v>80535217</v>
      </c>
      <c r="H10" s="25">
        <v>117414487</v>
      </c>
      <c r="I10" s="25">
        <v>117414487</v>
      </c>
      <c r="J10" s="25"/>
      <c r="K10" s="25">
        <v>119036097</v>
      </c>
      <c r="L10" s="35"/>
    </row>
    <row r="11" spans="1:17" x14ac:dyDescent="0.35">
      <c r="A11" s="30"/>
      <c r="B11" s="31"/>
      <c r="C11" s="32"/>
      <c r="D11" s="36" t="s">
        <v>31</v>
      </c>
      <c r="E11" s="32" t="s">
        <v>53</v>
      </c>
      <c r="F11" s="25">
        <v>22230000</v>
      </c>
      <c r="G11" s="25">
        <v>41958838</v>
      </c>
      <c r="H11" s="25">
        <v>57375104</v>
      </c>
      <c r="I11" s="25">
        <v>57375104</v>
      </c>
      <c r="J11" s="25"/>
      <c r="K11" s="25">
        <v>58537123</v>
      </c>
      <c r="L11" s="35"/>
    </row>
    <row r="12" spans="1:17" x14ac:dyDescent="0.35">
      <c r="A12" s="30"/>
      <c r="B12" s="31"/>
      <c r="C12" s="32"/>
      <c r="D12" s="36" t="s">
        <v>51</v>
      </c>
      <c r="E12" s="32" t="s">
        <v>54</v>
      </c>
      <c r="F12" s="25">
        <v>15802300</v>
      </c>
      <c r="G12" s="25">
        <v>32497114</v>
      </c>
      <c r="H12" s="25">
        <v>45325728</v>
      </c>
      <c r="I12" s="25">
        <v>45325728</v>
      </c>
      <c r="J12" s="25"/>
      <c r="K12" s="25">
        <v>46012650</v>
      </c>
      <c r="L12" s="35"/>
    </row>
    <row r="13" spans="1:17" x14ac:dyDescent="0.35">
      <c r="A13" s="30"/>
      <c r="B13" s="31"/>
      <c r="C13" s="32"/>
      <c r="D13" s="36" t="s">
        <v>52</v>
      </c>
      <c r="E13" s="32" t="s">
        <v>55</v>
      </c>
      <c r="F13" s="25">
        <v>526085</v>
      </c>
      <c r="G13" s="25">
        <v>726981</v>
      </c>
      <c r="H13" s="25">
        <v>1263878</v>
      </c>
      <c r="I13" s="25">
        <v>1263878</v>
      </c>
      <c r="J13" s="25"/>
      <c r="K13" s="25">
        <v>1370046</v>
      </c>
      <c r="L13" s="35"/>
    </row>
    <row r="14" spans="1:17" x14ac:dyDescent="0.35">
      <c r="A14" s="30"/>
      <c r="B14" s="31"/>
      <c r="C14" s="32"/>
      <c r="D14" s="36" t="s">
        <v>28</v>
      </c>
      <c r="E14" s="32" t="s">
        <v>27</v>
      </c>
      <c r="F14" s="25">
        <v>39000</v>
      </c>
      <c r="G14" s="25">
        <v>39000</v>
      </c>
      <c r="H14" s="25">
        <v>39000</v>
      </c>
      <c r="I14" s="25">
        <v>39000</v>
      </c>
      <c r="J14" s="25"/>
      <c r="K14" s="25">
        <v>39000</v>
      </c>
      <c r="L14" s="35"/>
    </row>
    <row r="15" spans="1:17" x14ac:dyDescent="0.35">
      <c r="A15" s="30"/>
      <c r="B15" s="31"/>
      <c r="C15" s="32" t="s">
        <v>23</v>
      </c>
      <c r="D15" s="36" t="s">
        <v>56</v>
      </c>
      <c r="E15" s="32" t="s">
        <v>57</v>
      </c>
      <c r="F15" s="37">
        <v>12979200</v>
      </c>
      <c r="G15" s="37">
        <v>18838154</v>
      </c>
      <c r="H15" s="37">
        <v>27827869</v>
      </c>
      <c r="I15" s="37">
        <v>27738973</v>
      </c>
      <c r="J15" s="25"/>
      <c r="K15" s="37">
        <v>28382700</v>
      </c>
      <c r="L15" s="35"/>
    </row>
    <row r="16" spans="1:17" x14ac:dyDescent="0.35">
      <c r="A16" s="26" t="s">
        <v>156</v>
      </c>
      <c r="B16" s="26" t="s">
        <v>58</v>
      </c>
      <c r="C16" s="74" t="s">
        <v>59</v>
      </c>
      <c r="D16" s="91"/>
      <c r="E16" s="92"/>
      <c r="F16" s="28">
        <f>SUM(F17:F22)</f>
        <v>4306887</v>
      </c>
      <c r="G16" s="28">
        <f t="shared" ref="G16:J16" si="3">SUM(G17:G22)</f>
        <v>3148674</v>
      </c>
      <c r="H16" s="28">
        <f t="shared" si="3"/>
        <v>2817420</v>
      </c>
      <c r="I16" s="28">
        <f t="shared" si="3"/>
        <v>2644245</v>
      </c>
      <c r="J16" s="28">
        <f t="shared" si="3"/>
        <v>3141332</v>
      </c>
      <c r="K16" s="28"/>
      <c r="L16" s="29"/>
    </row>
    <row r="17" spans="1:12" x14ac:dyDescent="0.35">
      <c r="A17" s="30"/>
      <c r="B17" s="31"/>
      <c r="C17" s="32" t="s">
        <v>18</v>
      </c>
      <c r="D17" s="33" t="s">
        <v>60</v>
      </c>
      <c r="E17" s="32" t="s">
        <v>63</v>
      </c>
      <c r="F17" s="25">
        <v>523293</v>
      </c>
      <c r="G17" s="25"/>
      <c r="H17" s="25">
        <v>25000</v>
      </c>
      <c r="I17" s="25"/>
      <c r="J17" s="25">
        <v>25000</v>
      </c>
      <c r="K17" s="25"/>
      <c r="L17" s="24">
        <v>2029</v>
      </c>
    </row>
    <row r="18" spans="1:12" x14ac:dyDescent="0.35">
      <c r="A18" s="30"/>
      <c r="B18" s="31"/>
      <c r="C18" s="32" t="s">
        <v>17</v>
      </c>
      <c r="D18" s="33" t="s">
        <v>35</v>
      </c>
      <c r="E18" s="22" t="s">
        <v>36</v>
      </c>
      <c r="F18" s="25">
        <v>22000</v>
      </c>
      <c r="G18" s="25"/>
      <c r="H18" s="25">
        <v>22000</v>
      </c>
      <c r="I18" s="25"/>
      <c r="J18" s="25">
        <v>22000</v>
      </c>
      <c r="K18" s="25"/>
      <c r="L18" s="24">
        <v>2029</v>
      </c>
    </row>
    <row r="19" spans="1:12" x14ac:dyDescent="0.35">
      <c r="A19" s="30"/>
      <c r="B19" s="31"/>
      <c r="C19" s="32" t="s">
        <v>21</v>
      </c>
      <c r="D19" s="36" t="s">
        <v>61</v>
      </c>
      <c r="E19" s="32" t="s">
        <v>64</v>
      </c>
      <c r="F19" s="25">
        <v>1018000</v>
      </c>
      <c r="G19" s="25">
        <v>1670000</v>
      </c>
      <c r="H19" s="25">
        <v>1670000</v>
      </c>
      <c r="I19" s="25">
        <v>1550000</v>
      </c>
      <c r="J19" s="25">
        <v>1670000</v>
      </c>
      <c r="K19" s="25"/>
      <c r="L19" s="24">
        <v>2029</v>
      </c>
    </row>
    <row r="20" spans="1:12" x14ac:dyDescent="0.35">
      <c r="A20" s="30"/>
      <c r="B20" s="31"/>
      <c r="C20" s="32" t="s">
        <v>22</v>
      </c>
      <c r="D20" s="36" t="s">
        <v>95</v>
      </c>
      <c r="E20" s="32" t="s">
        <v>99</v>
      </c>
      <c r="F20" s="25">
        <v>318500</v>
      </c>
      <c r="G20" s="25">
        <v>1000</v>
      </c>
      <c r="H20" s="25">
        <v>1000</v>
      </c>
      <c r="I20" s="25">
        <v>1000</v>
      </c>
      <c r="J20" s="25">
        <v>1000</v>
      </c>
      <c r="K20" s="25"/>
      <c r="L20" s="24">
        <v>2029</v>
      </c>
    </row>
    <row r="21" spans="1:12" x14ac:dyDescent="0.35">
      <c r="A21" s="30"/>
      <c r="B21" s="31"/>
      <c r="C21" s="32" t="s">
        <v>23</v>
      </c>
      <c r="D21" s="36" t="s">
        <v>56</v>
      </c>
      <c r="E21" s="32" t="s">
        <v>57</v>
      </c>
      <c r="F21" s="25">
        <v>873388</v>
      </c>
      <c r="G21" s="25"/>
      <c r="H21" s="25"/>
      <c r="I21" s="25"/>
      <c r="J21" s="25"/>
      <c r="K21" s="25"/>
      <c r="L21" s="24" t="s">
        <v>115</v>
      </c>
    </row>
    <row r="22" spans="1:12" x14ac:dyDescent="0.35">
      <c r="A22" s="30"/>
      <c r="B22" s="31"/>
      <c r="C22" s="32" t="s">
        <v>25</v>
      </c>
      <c r="D22" s="36" t="s">
        <v>62</v>
      </c>
      <c r="E22" s="32" t="s">
        <v>65</v>
      </c>
      <c r="F22" s="25">
        <v>1551706</v>
      </c>
      <c r="G22" s="25">
        <v>1477674</v>
      </c>
      <c r="H22" s="25">
        <v>1099420</v>
      </c>
      <c r="I22" s="25">
        <v>1093245</v>
      </c>
      <c r="J22" s="25">
        <v>1423332</v>
      </c>
      <c r="K22" s="25"/>
      <c r="L22" s="24">
        <v>2029</v>
      </c>
    </row>
    <row r="23" spans="1:12" ht="21" x14ac:dyDescent="0.35">
      <c r="A23" s="26" t="s">
        <v>157</v>
      </c>
      <c r="B23" s="26" t="s">
        <v>66</v>
      </c>
      <c r="C23" s="38" t="s">
        <v>116</v>
      </c>
      <c r="D23" s="91"/>
      <c r="E23" s="92"/>
      <c r="F23" s="28">
        <f>SUM(F24:F32)</f>
        <v>82811075</v>
      </c>
      <c r="G23" s="28"/>
      <c r="H23" s="28"/>
      <c r="I23" s="28"/>
      <c r="J23" s="28"/>
      <c r="K23" s="28"/>
      <c r="L23" s="29">
        <v>2025</v>
      </c>
    </row>
    <row r="24" spans="1:12" x14ac:dyDescent="0.35">
      <c r="A24" s="31"/>
      <c r="B24" s="31"/>
      <c r="C24" s="22" t="s">
        <v>16</v>
      </c>
      <c r="D24" s="36"/>
      <c r="E24" s="76" t="s">
        <v>26</v>
      </c>
      <c r="F24" s="55">
        <v>3689400</v>
      </c>
      <c r="G24" s="34"/>
      <c r="H24" s="34"/>
      <c r="I24" s="34"/>
      <c r="J24" s="34"/>
      <c r="K24" s="34"/>
      <c r="L24" s="39"/>
    </row>
    <row r="25" spans="1:12" x14ac:dyDescent="0.35">
      <c r="A25" s="40"/>
      <c r="B25" s="40"/>
      <c r="C25" s="22" t="s">
        <v>18</v>
      </c>
      <c r="D25" s="41"/>
      <c r="E25" s="76" t="s">
        <v>26</v>
      </c>
      <c r="F25" s="55">
        <v>1607886</v>
      </c>
      <c r="G25" s="42"/>
      <c r="H25" s="42"/>
      <c r="I25" s="42"/>
      <c r="J25" s="42"/>
      <c r="K25" s="42"/>
      <c r="L25" s="39"/>
    </row>
    <row r="26" spans="1:12" x14ac:dyDescent="0.35">
      <c r="A26" s="40"/>
      <c r="B26" s="40"/>
      <c r="C26" s="22" t="s">
        <v>19</v>
      </c>
      <c r="D26" s="36"/>
      <c r="E26" s="76" t="s">
        <v>26</v>
      </c>
      <c r="F26" s="55">
        <v>28027855</v>
      </c>
      <c r="G26" s="34"/>
      <c r="H26" s="34"/>
      <c r="I26" s="34"/>
      <c r="J26" s="34"/>
      <c r="K26" s="34"/>
      <c r="L26" s="39"/>
    </row>
    <row r="27" spans="1:12" x14ac:dyDescent="0.35">
      <c r="A27" s="40"/>
      <c r="B27" s="40"/>
      <c r="C27" s="22" t="s">
        <v>20</v>
      </c>
      <c r="D27" s="36"/>
      <c r="E27" s="76" t="s">
        <v>26</v>
      </c>
      <c r="F27" s="55">
        <v>27271</v>
      </c>
      <c r="G27" s="34"/>
      <c r="H27" s="34"/>
      <c r="I27" s="34"/>
      <c r="J27" s="34"/>
      <c r="K27" s="34"/>
      <c r="L27" s="39"/>
    </row>
    <row r="28" spans="1:12" x14ac:dyDescent="0.35">
      <c r="A28" s="40"/>
      <c r="B28" s="40"/>
      <c r="C28" s="22" t="s">
        <v>21</v>
      </c>
      <c r="D28" s="36"/>
      <c r="E28" s="76" t="s">
        <v>26</v>
      </c>
      <c r="F28" s="55">
        <v>1631160</v>
      </c>
      <c r="G28" s="34"/>
      <c r="H28" s="34"/>
      <c r="I28" s="34"/>
      <c r="J28" s="34"/>
      <c r="K28" s="34"/>
      <c r="L28" s="39"/>
    </row>
    <row r="29" spans="1:12" x14ac:dyDescent="0.35">
      <c r="A29" s="40"/>
      <c r="B29" s="40"/>
      <c r="C29" s="22" t="s">
        <v>22</v>
      </c>
      <c r="D29" s="36"/>
      <c r="E29" s="76" t="s">
        <v>26</v>
      </c>
      <c r="F29" s="55">
        <v>26907063</v>
      </c>
      <c r="G29" s="34"/>
      <c r="H29" s="34"/>
      <c r="I29" s="34"/>
      <c r="J29" s="34"/>
      <c r="K29" s="34"/>
      <c r="L29" s="39"/>
    </row>
    <row r="30" spans="1:12" x14ac:dyDescent="0.35">
      <c r="A30" s="40"/>
      <c r="B30" s="40"/>
      <c r="C30" s="22" t="s">
        <v>169</v>
      </c>
      <c r="D30" s="36"/>
      <c r="E30" s="76" t="s">
        <v>26</v>
      </c>
      <c r="F30" s="55">
        <v>363600</v>
      </c>
      <c r="G30" s="34"/>
      <c r="H30" s="34"/>
      <c r="I30" s="34"/>
      <c r="J30" s="34"/>
      <c r="K30" s="34"/>
      <c r="L30" s="39"/>
    </row>
    <row r="31" spans="1:12" x14ac:dyDescent="0.35">
      <c r="A31" s="40"/>
      <c r="B31" s="40"/>
      <c r="C31" s="22" t="s">
        <v>24</v>
      </c>
      <c r="D31" s="36"/>
      <c r="E31" s="76" t="s">
        <v>26</v>
      </c>
      <c r="F31" s="55">
        <v>7487625</v>
      </c>
      <c r="G31" s="34"/>
      <c r="H31" s="34"/>
      <c r="I31" s="34"/>
      <c r="J31" s="34"/>
      <c r="K31" s="34"/>
      <c r="L31" s="39"/>
    </row>
    <row r="32" spans="1:12" x14ac:dyDescent="0.35">
      <c r="A32" s="30"/>
      <c r="B32" s="31"/>
      <c r="C32" s="22" t="s">
        <v>25</v>
      </c>
      <c r="D32" s="36"/>
      <c r="E32" s="76" t="s">
        <v>26</v>
      </c>
      <c r="F32" s="80">
        <v>13069215</v>
      </c>
      <c r="G32" s="34"/>
      <c r="H32" s="34"/>
      <c r="I32" s="34"/>
      <c r="J32" s="34"/>
      <c r="K32" s="34"/>
      <c r="L32" s="39"/>
    </row>
    <row r="33" spans="1:17" x14ac:dyDescent="0.35">
      <c r="A33" s="26" t="s">
        <v>158</v>
      </c>
      <c r="B33" s="26" t="s">
        <v>117</v>
      </c>
      <c r="C33" s="46" t="s">
        <v>118</v>
      </c>
      <c r="D33" s="43"/>
      <c r="E33" s="47"/>
      <c r="F33" s="28">
        <f>F34+F41</f>
        <v>7349828</v>
      </c>
      <c r="G33" s="28">
        <f t="shared" ref="G33:K33" si="4">G34+G41</f>
        <v>34206565</v>
      </c>
      <c r="H33" s="28">
        <f t="shared" si="4"/>
        <v>53533762</v>
      </c>
      <c r="I33" s="28">
        <f t="shared" si="4"/>
        <v>71404068</v>
      </c>
      <c r="J33" s="28"/>
      <c r="K33" s="28">
        <f t="shared" si="4"/>
        <v>71404068</v>
      </c>
      <c r="L33" s="48"/>
      <c r="N33" s="84"/>
      <c r="O33" s="84"/>
      <c r="P33" s="84"/>
      <c r="Q33" s="84"/>
    </row>
    <row r="34" spans="1:17" x14ac:dyDescent="0.35">
      <c r="A34" s="40"/>
      <c r="B34" s="40"/>
      <c r="C34" s="53" t="s">
        <v>22</v>
      </c>
      <c r="D34" s="36"/>
      <c r="E34" s="49" t="s">
        <v>26</v>
      </c>
      <c r="F34" s="50">
        <f>SUM(F35:F39)</f>
        <v>7286273</v>
      </c>
      <c r="G34" s="50">
        <f t="shared" ref="G34:K34" si="5">SUM(G35:G39)</f>
        <v>33886051</v>
      </c>
      <c r="H34" s="50">
        <f t="shared" si="5"/>
        <v>52945220</v>
      </c>
      <c r="I34" s="50">
        <f t="shared" si="5"/>
        <v>70536354</v>
      </c>
      <c r="J34" s="50"/>
      <c r="K34" s="50">
        <f t="shared" si="5"/>
        <v>70536354</v>
      </c>
      <c r="L34" s="51"/>
      <c r="N34" s="85"/>
      <c r="O34" s="85"/>
      <c r="P34" s="85"/>
      <c r="Q34" s="85"/>
    </row>
    <row r="35" spans="1:17" x14ac:dyDescent="0.35">
      <c r="A35" s="40"/>
      <c r="B35" s="31"/>
      <c r="C35" s="32"/>
      <c r="D35" s="45" t="s">
        <v>119</v>
      </c>
      <c r="E35" s="22" t="s">
        <v>120</v>
      </c>
      <c r="F35" s="25">
        <v>313497</v>
      </c>
      <c r="G35" s="25">
        <v>1483008</v>
      </c>
      <c r="H35" s="25">
        <v>2392218</v>
      </c>
      <c r="I35" s="25">
        <v>3248991</v>
      </c>
      <c r="J35" s="23"/>
      <c r="K35" s="25">
        <v>3248991</v>
      </c>
      <c r="L35" s="24"/>
    </row>
    <row r="36" spans="1:17" ht="15.5" customHeight="1" x14ac:dyDescent="0.35">
      <c r="A36" s="40"/>
      <c r="B36" s="31"/>
      <c r="C36" s="32"/>
      <c r="D36" s="45" t="s">
        <v>121</v>
      </c>
      <c r="E36" s="22" t="s">
        <v>122</v>
      </c>
      <c r="F36" s="25">
        <v>19481</v>
      </c>
      <c r="G36" s="23"/>
      <c r="H36" s="23"/>
      <c r="I36" s="23"/>
      <c r="J36" s="23"/>
      <c r="K36" s="23"/>
      <c r="L36" s="24">
        <v>2025</v>
      </c>
      <c r="N36" s="86"/>
      <c r="O36" s="86"/>
      <c r="P36" s="86"/>
      <c r="Q36" s="86"/>
    </row>
    <row r="37" spans="1:17" x14ac:dyDescent="0.35">
      <c r="A37" s="40"/>
      <c r="B37" s="31"/>
      <c r="C37" s="32"/>
      <c r="D37" s="45" t="s">
        <v>56</v>
      </c>
      <c r="E37" s="22" t="s">
        <v>123</v>
      </c>
      <c r="F37" s="25">
        <v>6683941</v>
      </c>
      <c r="G37" s="25">
        <v>31152551</v>
      </c>
      <c r="H37" s="25">
        <v>48623228</v>
      </c>
      <c r="I37" s="25">
        <v>64751168</v>
      </c>
      <c r="J37" s="23"/>
      <c r="K37" s="25">
        <v>64751168</v>
      </c>
      <c r="L37" s="24"/>
    </row>
    <row r="38" spans="1:17" x14ac:dyDescent="0.35">
      <c r="A38" s="40"/>
      <c r="B38" s="31"/>
      <c r="C38" s="32"/>
      <c r="D38" s="45" t="s">
        <v>30</v>
      </c>
      <c r="E38" s="22" t="s">
        <v>124</v>
      </c>
      <c r="F38" s="25">
        <v>137741</v>
      </c>
      <c r="G38" s="25">
        <v>641011</v>
      </c>
      <c r="H38" s="25">
        <v>994864</v>
      </c>
      <c r="I38" s="25">
        <v>1310058</v>
      </c>
      <c r="J38" s="23"/>
      <c r="K38" s="25">
        <v>1310058</v>
      </c>
      <c r="L38" s="24"/>
    </row>
    <row r="39" spans="1:17" x14ac:dyDescent="0.35">
      <c r="A39" s="40"/>
      <c r="B39" s="31"/>
      <c r="C39" s="32"/>
      <c r="D39" s="45" t="s">
        <v>125</v>
      </c>
      <c r="E39" s="22" t="s">
        <v>126</v>
      </c>
      <c r="F39" s="25">
        <v>131613</v>
      </c>
      <c r="G39" s="25">
        <v>609481</v>
      </c>
      <c r="H39" s="25">
        <v>934910</v>
      </c>
      <c r="I39" s="25">
        <v>1226137</v>
      </c>
      <c r="J39" s="23"/>
      <c r="K39" s="25">
        <v>1226137</v>
      </c>
      <c r="L39" s="24"/>
    </row>
    <row r="40" spans="1:17" ht="44.5" customHeight="1" x14ac:dyDescent="0.35">
      <c r="A40" s="40"/>
      <c r="B40" s="31"/>
      <c r="C40" s="32"/>
      <c r="D40" s="45" t="s">
        <v>127</v>
      </c>
      <c r="E40" s="20" t="s">
        <v>168</v>
      </c>
      <c r="F40" s="25">
        <v>19481</v>
      </c>
      <c r="G40" s="23"/>
      <c r="H40" s="23"/>
      <c r="I40" s="23"/>
      <c r="J40" s="23"/>
      <c r="K40" s="23"/>
      <c r="L40" s="24">
        <v>2025</v>
      </c>
    </row>
    <row r="41" spans="1:17" ht="15.5" customHeight="1" x14ac:dyDescent="0.35">
      <c r="A41" s="40"/>
      <c r="B41" s="31"/>
      <c r="C41" s="53" t="s">
        <v>15</v>
      </c>
      <c r="D41" s="45" t="s">
        <v>128</v>
      </c>
      <c r="E41" s="22" t="s">
        <v>129</v>
      </c>
      <c r="F41" s="25">
        <v>63555</v>
      </c>
      <c r="G41" s="25">
        <v>320514</v>
      </c>
      <c r="H41" s="25">
        <v>588542</v>
      </c>
      <c r="I41" s="25">
        <v>867714</v>
      </c>
      <c r="J41" s="23"/>
      <c r="K41" s="25">
        <v>867714</v>
      </c>
      <c r="L41" s="24"/>
    </row>
    <row r="42" spans="1:17" x14ac:dyDescent="0.35">
      <c r="A42" s="26" t="s">
        <v>160</v>
      </c>
      <c r="B42" s="26" t="s">
        <v>130</v>
      </c>
      <c r="C42" s="46" t="s">
        <v>131</v>
      </c>
      <c r="D42" s="43"/>
      <c r="E42" s="47"/>
      <c r="F42" s="28">
        <f>F43+F50</f>
        <v>21693437</v>
      </c>
      <c r="G42" s="28">
        <f>G43+G50</f>
        <v>27013523</v>
      </c>
      <c r="H42" s="28">
        <f>H43+H50</f>
        <v>28993051</v>
      </c>
      <c r="I42" s="28">
        <f>I43+I50</f>
        <v>32539870</v>
      </c>
      <c r="J42" s="28"/>
      <c r="K42" s="28">
        <f>K43+K50</f>
        <v>32539870</v>
      </c>
      <c r="L42" s="48"/>
    </row>
    <row r="43" spans="1:17" x14ac:dyDescent="0.35">
      <c r="A43" s="40"/>
      <c r="B43" s="31"/>
      <c r="C43" s="53" t="s">
        <v>22</v>
      </c>
      <c r="D43" s="36"/>
      <c r="E43" s="49" t="s">
        <v>26</v>
      </c>
      <c r="F43" s="50">
        <f>SUM(F44:F47)</f>
        <v>21666005</v>
      </c>
      <c r="G43" s="50">
        <f t="shared" ref="G43:K43" si="6">SUM(G44:G47)</f>
        <v>26969051</v>
      </c>
      <c r="H43" s="50">
        <f t="shared" si="6"/>
        <v>28936651</v>
      </c>
      <c r="I43" s="50">
        <f t="shared" si="6"/>
        <v>32472394</v>
      </c>
      <c r="J43" s="50"/>
      <c r="K43" s="50">
        <f t="shared" si="6"/>
        <v>32472394</v>
      </c>
      <c r="L43" s="52"/>
    </row>
    <row r="44" spans="1:17" ht="15.5" customHeight="1" x14ac:dyDescent="0.35">
      <c r="A44" s="40"/>
      <c r="B44" s="31"/>
      <c r="C44" s="32"/>
      <c r="D44" s="45" t="s">
        <v>29</v>
      </c>
      <c r="E44" s="22" t="s">
        <v>132</v>
      </c>
      <c r="F44" s="25">
        <v>85314</v>
      </c>
      <c r="G44" s="25">
        <v>100815</v>
      </c>
      <c r="H44" s="25">
        <v>103889</v>
      </c>
      <c r="I44" s="25">
        <v>114899</v>
      </c>
      <c r="J44" s="23"/>
      <c r="K44" s="25">
        <v>114899</v>
      </c>
      <c r="L44" s="24"/>
    </row>
    <row r="45" spans="1:17" x14ac:dyDescent="0.35">
      <c r="A45" s="40"/>
      <c r="B45" s="31"/>
      <c r="C45" s="32"/>
      <c r="D45" s="45" t="s">
        <v>98</v>
      </c>
      <c r="E45" s="22" t="s">
        <v>102</v>
      </c>
      <c r="F45" s="25">
        <v>19279082</v>
      </c>
      <c r="G45" s="25">
        <v>24048461</v>
      </c>
      <c r="H45" s="25">
        <v>25776235</v>
      </c>
      <c r="I45" s="25">
        <v>28907083</v>
      </c>
      <c r="J45" s="23"/>
      <c r="K45" s="25">
        <v>28907083</v>
      </c>
      <c r="L45" s="24"/>
    </row>
    <row r="46" spans="1:17" x14ac:dyDescent="0.35">
      <c r="A46" s="40"/>
      <c r="B46" s="31"/>
      <c r="C46" s="32"/>
      <c r="D46" s="45" t="s">
        <v>95</v>
      </c>
      <c r="E46" s="22" t="s">
        <v>99</v>
      </c>
      <c r="F46" s="25">
        <v>8820</v>
      </c>
      <c r="G46" s="25">
        <v>9996</v>
      </c>
      <c r="H46" s="25">
        <v>10584</v>
      </c>
      <c r="I46" s="25">
        <v>11761</v>
      </c>
      <c r="J46" s="23"/>
      <c r="K46" s="25">
        <v>11761</v>
      </c>
      <c r="L46" s="24"/>
    </row>
    <row r="47" spans="1:17" x14ac:dyDescent="0.35">
      <c r="A47" s="40"/>
      <c r="B47" s="31"/>
      <c r="C47" s="32"/>
      <c r="D47" s="45" t="s">
        <v>47</v>
      </c>
      <c r="E47" s="22" t="s">
        <v>133</v>
      </c>
      <c r="F47" s="25">
        <v>2292789</v>
      </c>
      <c r="G47" s="25">
        <v>2809779</v>
      </c>
      <c r="H47" s="25">
        <v>3045943</v>
      </c>
      <c r="I47" s="25">
        <v>3438651</v>
      </c>
      <c r="J47" s="23"/>
      <c r="K47" s="25">
        <v>3438651</v>
      </c>
      <c r="L47" s="24"/>
    </row>
    <row r="48" spans="1:17" ht="34.5" customHeight="1" x14ac:dyDescent="0.35">
      <c r="A48" s="40"/>
      <c r="B48" s="31"/>
      <c r="C48" s="32"/>
      <c r="D48" s="45" t="s">
        <v>134</v>
      </c>
      <c r="E48" s="22" t="s">
        <v>170</v>
      </c>
      <c r="F48" s="25">
        <v>51906</v>
      </c>
      <c r="G48" s="25">
        <v>62953</v>
      </c>
      <c r="H48" s="25">
        <v>63799</v>
      </c>
      <c r="I48" s="25">
        <v>70355</v>
      </c>
      <c r="J48" s="23"/>
      <c r="K48" s="25">
        <v>70355</v>
      </c>
      <c r="L48" s="24"/>
    </row>
    <row r="49" spans="1:12" ht="34" customHeight="1" x14ac:dyDescent="0.35">
      <c r="A49" s="40"/>
      <c r="B49" s="31"/>
      <c r="C49" s="32"/>
      <c r="D49" s="45" t="s">
        <v>125</v>
      </c>
      <c r="E49" s="22" t="s">
        <v>171</v>
      </c>
      <c r="F49" s="25">
        <v>33408</v>
      </c>
      <c r="G49" s="25">
        <v>37862</v>
      </c>
      <c r="H49" s="25">
        <v>40090</v>
      </c>
      <c r="I49" s="25">
        <v>44544</v>
      </c>
      <c r="J49" s="23"/>
      <c r="K49" s="25">
        <v>44544</v>
      </c>
      <c r="L49" s="24"/>
    </row>
    <row r="50" spans="1:12" x14ac:dyDescent="0.35">
      <c r="A50" s="40"/>
      <c r="B50" s="31"/>
      <c r="C50" s="53" t="s">
        <v>24</v>
      </c>
      <c r="D50" s="45" t="s">
        <v>37</v>
      </c>
      <c r="E50" s="22" t="s">
        <v>135</v>
      </c>
      <c r="F50" s="25">
        <v>27432</v>
      </c>
      <c r="G50" s="25">
        <v>44472</v>
      </c>
      <c r="H50" s="25">
        <v>56400</v>
      </c>
      <c r="I50" s="25">
        <v>67476</v>
      </c>
      <c r="J50" s="23"/>
      <c r="K50" s="25">
        <v>67476</v>
      </c>
      <c r="L50" s="24"/>
    </row>
    <row r="51" spans="1:12" ht="24.75" customHeight="1" x14ac:dyDescent="0.35">
      <c r="A51" s="26" t="s">
        <v>162</v>
      </c>
      <c r="B51" s="26" t="s">
        <v>136</v>
      </c>
      <c r="C51" s="46" t="s">
        <v>137</v>
      </c>
      <c r="D51" s="43"/>
      <c r="E51" s="47"/>
      <c r="F51" s="79">
        <f>F52+F53+F54+F60</f>
        <v>1958208</v>
      </c>
      <c r="G51" s="79">
        <f t="shared" ref="G51:K51" si="7">G52+G53+G54+G60</f>
        <v>4353502</v>
      </c>
      <c r="H51" s="79">
        <f t="shared" si="7"/>
        <v>7299903</v>
      </c>
      <c r="I51" s="79">
        <f t="shared" si="7"/>
        <v>7539571</v>
      </c>
      <c r="J51" s="79"/>
      <c r="K51" s="79">
        <f t="shared" si="7"/>
        <v>7539571</v>
      </c>
      <c r="L51" s="79"/>
    </row>
    <row r="52" spans="1:12" x14ac:dyDescent="0.35">
      <c r="A52" s="40"/>
      <c r="B52" s="31"/>
      <c r="C52" s="53" t="s">
        <v>17</v>
      </c>
      <c r="D52" s="45" t="s">
        <v>35</v>
      </c>
      <c r="E52" s="22" t="s">
        <v>36</v>
      </c>
      <c r="F52" s="25">
        <v>81373</v>
      </c>
      <c r="G52" s="25">
        <v>5696</v>
      </c>
      <c r="H52" s="25">
        <v>5696</v>
      </c>
      <c r="I52" s="25">
        <v>5696</v>
      </c>
      <c r="J52" s="23"/>
      <c r="K52" s="25">
        <v>5696</v>
      </c>
      <c r="L52" s="24"/>
    </row>
    <row r="53" spans="1:12" ht="15.5" customHeight="1" x14ac:dyDescent="0.35">
      <c r="A53" s="40"/>
      <c r="B53" s="31"/>
      <c r="C53" s="53" t="s">
        <v>19</v>
      </c>
      <c r="D53" s="45" t="s">
        <v>31</v>
      </c>
      <c r="E53" s="22" t="s">
        <v>138</v>
      </c>
      <c r="F53" s="25">
        <v>21296</v>
      </c>
      <c r="G53" s="23"/>
      <c r="H53" s="23"/>
      <c r="I53" s="23"/>
      <c r="J53" s="23"/>
      <c r="K53" s="23"/>
      <c r="L53" s="24" t="s">
        <v>115</v>
      </c>
    </row>
    <row r="54" spans="1:12" x14ac:dyDescent="0.35">
      <c r="A54" s="40"/>
      <c r="B54" s="31"/>
      <c r="C54" s="53" t="s">
        <v>22</v>
      </c>
      <c r="D54" s="45"/>
      <c r="E54" s="54" t="s">
        <v>26</v>
      </c>
      <c r="F54" s="55">
        <f>SUM(F55:F58)</f>
        <v>1853070</v>
      </c>
      <c r="G54" s="55">
        <f t="shared" ref="G54:L54" si="8">SUM(G55:G58)</f>
        <v>4347806</v>
      </c>
      <c r="H54" s="55">
        <f t="shared" si="8"/>
        <v>7294207</v>
      </c>
      <c r="I54" s="55">
        <f t="shared" si="8"/>
        <v>7533875</v>
      </c>
      <c r="J54" s="55"/>
      <c r="K54" s="55">
        <f t="shared" si="8"/>
        <v>7533875</v>
      </c>
      <c r="L54" s="78">
        <f t="shared" si="8"/>
        <v>2025</v>
      </c>
    </row>
    <row r="55" spans="1:12" x14ac:dyDescent="0.35">
      <c r="A55" s="40"/>
      <c r="B55" s="31"/>
      <c r="C55" s="32"/>
      <c r="D55" s="45" t="s">
        <v>98</v>
      </c>
      <c r="E55" s="22" t="s">
        <v>102</v>
      </c>
      <c r="F55" s="25">
        <v>1215720</v>
      </c>
      <c r="G55" s="25">
        <v>3654725</v>
      </c>
      <c r="H55" s="25">
        <v>3805909</v>
      </c>
      <c r="I55" s="25">
        <v>3962908</v>
      </c>
      <c r="J55" s="23"/>
      <c r="K55" s="25">
        <v>3962908</v>
      </c>
      <c r="L55" s="24"/>
    </row>
    <row r="56" spans="1:12" x14ac:dyDescent="0.35">
      <c r="A56" s="40"/>
      <c r="B56" s="31"/>
      <c r="C56" s="32"/>
      <c r="D56" s="45" t="s">
        <v>97</v>
      </c>
      <c r="E56" s="22" t="s">
        <v>101</v>
      </c>
      <c r="F56" s="25">
        <v>176276</v>
      </c>
      <c r="G56" s="25">
        <v>377049</v>
      </c>
      <c r="H56" s="25">
        <v>389240</v>
      </c>
      <c r="I56" s="25">
        <v>400310</v>
      </c>
      <c r="J56" s="23"/>
      <c r="K56" s="25">
        <v>400310</v>
      </c>
      <c r="L56" s="24"/>
    </row>
    <row r="57" spans="1:12" x14ac:dyDescent="0.35">
      <c r="A57" s="40"/>
      <c r="B57" s="31"/>
      <c r="C57" s="32"/>
      <c r="D57" s="45" t="s">
        <v>47</v>
      </c>
      <c r="E57" s="22" t="s">
        <v>133</v>
      </c>
      <c r="F57" s="25">
        <v>102720</v>
      </c>
      <c r="G57" s="25">
        <v>316032</v>
      </c>
      <c r="H57" s="25">
        <v>3099058</v>
      </c>
      <c r="I57" s="25">
        <v>3170657</v>
      </c>
      <c r="J57" s="23"/>
      <c r="K57" s="25">
        <v>3170657</v>
      </c>
      <c r="L57" s="24"/>
    </row>
    <row r="58" spans="1:12" ht="22" customHeight="1" x14ac:dyDescent="0.35">
      <c r="A58" s="40"/>
      <c r="B58" s="31"/>
      <c r="C58" s="32"/>
      <c r="D58" s="45" t="s">
        <v>121</v>
      </c>
      <c r="E58" s="87" t="s">
        <v>173</v>
      </c>
      <c r="F58" s="25">
        <v>358354</v>
      </c>
      <c r="G58" s="23"/>
      <c r="H58" s="23"/>
      <c r="I58" s="23"/>
      <c r="J58" s="23"/>
      <c r="K58" s="23"/>
      <c r="L58" s="24">
        <v>2025</v>
      </c>
    </row>
    <row r="59" spans="1:12" ht="33.5" customHeight="1" x14ac:dyDescent="0.35">
      <c r="A59" s="40"/>
      <c r="B59" s="31"/>
      <c r="C59" s="32"/>
      <c r="D59" s="45" t="s">
        <v>39</v>
      </c>
      <c r="E59" s="20" t="s">
        <v>172</v>
      </c>
      <c r="F59" s="25">
        <v>267725</v>
      </c>
      <c r="G59" s="23"/>
      <c r="H59" s="23"/>
      <c r="I59" s="23"/>
      <c r="J59" s="23"/>
      <c r="K59" s="23"/>
      <c r="L59" s="24">
        <v>2025</v>
      </c>
    </row>
    <row r="60" spans="1:12" x14ac:dyDescent="0.35">
      <c r="A60" s="40"/>
      <c r="B60" s="31"/>
      <c r="C60" s="53" t="s">
        <v>23</v>
      </c>
      <c r="D60" s="45" t="s">
        <v>30</v>
      </c>
      <c r="E60" s="22" t="s">
        <v>32</v>
      </c>
      <c r="F60" s="25">
        <v>2469</v>
      </c>
      <c r="G60" s="23"/>
      <c r="H60" s="23"/>
      <c r="I60" s="23"/>
      <c r="J60" s="23"/>
      <c r="K60" s="23"/>
      <c r="L60" s="24">
        <v>2025</v>
      </c>
    </row>
    <row r="61" spans="1:12" x14ac:dyDescent="0.35">
      <c r="A61" s="26" t="s">
        <v>159</v>
      </c>
      <c r="B61" s="26" t="s">
        <v>139</v>
      </c>
      <c r="C61" s="46" t="s">
        <v>140</v>
      </c>
      <c r="D61" s="56"/>
      <c r="E61" s="57"/>
      <c r="F61" s="58">
        <f>SUM(F62:F63)</f>
        <v>39261</v>
      </c>
      <c r="G61" s="58">
        <f t="shared" ref="G61:K61" si="9">SUM(G62:G63)</f>
        <v>21471</v>
      </c>
      <c r="H61" s="58">
        <f t="shared" si="9"/>
        <v>22350</v>
      </c>
      <c r="I61" s="58">
        <f t="shared" si="9"/>
        <v>22350</v>
      </c>
      <c r="J61" s="58"/>
      <c r="K61" s="58">
        <f t="shared" si="9"/>
        <v>22350</v>
      </c>
      <c r="L61" s="59"/>
    </row>
    <row r="62" spans="1:12" x14ac:dyDescent="0.35">
      <c r="A62" s="40"/>
      <c r="B62" s="31"/>
      <c r="C62" s="53" t="s">
        <v>22</v>
      </c>
      <c r="D62" s="45" t="s">
        <v>38</v>
      </c>
      <c r="E62" s="22" t="s">
        <v>141</v>
      </c>
      <c r="F62" s="25">
        <v>11301</v>
      </c>
      <c r="G62" s="25">
        <v>9672</v>
      </c>
      <c r="H62" s="25">
        <v>10551</v>
      </c>
      <c r="I62" s="25">
        <v>10551</v>
      </c>
      <c r="J62" s="23"/>
      <c r="K62" s="25">
        <v>10551</v>
      </c>
      <c r="L62" s="60"/>
    </row>
    <row r="63" spans="1:12" x14ac:dyDescent="0.35">
      <c r="A63" s="40"/>
      <c r="B63" s="31"/>
      <c r="C63" s="53" t="s">
        <v>23</v>
      </c>
      <c r="D63" s="45" t="s">
        <v>28</v>
      </c>
      <c r="E63" s="22" t="s">
        <v>27</v>
      </c>
      <c r="F63" s="25">
        <v>27960</v>
      </c>
      <c r="G63" s="25">
        <v>11799</v>
      </c>
      <c r="H63" s="25">
        <v>11799</v>
      </c>
      <c r="I63" s="25">
        <v>11799</v>
      </c>
      <c r="J63" s="23"/>
      <c r="K63" s="25">
        <f>I63</f>
        <v>11799</v>
      </c>
      <c r="L63" s="60"/>
    </row>
    <row r="64" spans="1:12" x14ac:dyDescent="0.35">
      <c r="A64" s="26" t="s">
        <v>161</v>
      </c>
      <c r="B64" s="26" t="s">
        <v>142</v>
      </c>
      <c r="C64" s="46" t="s">
        <v>145</v>
      </c>
      <c r="D64" s="56"/>
      <c r="E64" s="57"/>
      <c r="F64" s="58">
        <f>F65</f>
        <v>500000</v>
      </c>
      <c r="G64" s="58">
        <f t="shared" ref="G64:K64" si="10">G65</f>
        <v>500000</v>
      </c>
      <c r="H64" s="58">
        <f t="shared" si="10"/>
        <v>500000</v>
      </c>
      <c r="I64" s="58">
        <f t="shared" si="10"/>
        <v>500000</v>
      </c>
      <c r="J64" s="58"/>
      <c r="K64" s="58">
        <f t="shared" si="10"/>
        <v>500000</v>
      </c>
      <c r="L64" s="61"/>
    </row>
    <row r="65" spans="1:17" x14ac:dyDescent="0.35">
      <c r="A65" s="40"/>
      <c r="B65" s="31"/>
      <c r="C65" s="53" t="s">
        <v>14</v>
      </c>
      <c r="D65" s="45" t="s">
        <v>106</v>
      </c>
      <c r="E65" s="22" t="s">
        <v>144</v>
      </c>
      <c r="F65" s="25">
        <v>500000</v>
      </c>
      <c r="G65" s="25">
        <v>500000</v>
      </c>
      <c r="H65" s="25">
        <v>500000</v>
      </c>
      <c r="I65" s="25">
        <v>500000</v>
      </c>
      <c r="J65" s="23"/>
      <c r="K65" s="25">
        <v>500000</v>
      </c>
      <c r="L65" s="60"/>
    </row>
    <row r="66" spans="1:17" x14ac:dyDescent="0.35">
      <c r="A66" s="26" t="s">
        <v>163</v>
      </c>
      <c r="B66" s="26" t="s">
        <v>143</v>
      </c>
      <c r="C66" s="46" t="s">
        <v>146</v>
      </c>
      <c r="D66" s="62"/>
      <c r="E66" s="63"/>
      <c r="F66" s="58">
        <f>F67</f>
        <v>2417550</v>
      </c>
      <c r="G66" s="58">
        <f t="shared" ref="G66:K66" si="11">G67</f>
        <v>2417550</v>
      </c>
      <c r="H66" s="58">
        <f t="shared" si="11"/>
        <v>2417550</v>
      </c>
      <c r="I66" s="58">
        <f t="shared" si="11"/>
        <v>2417550</v>
      </c>
      <c r="J66" s="58"/>
      <c r="K66" s="58">
        <f t="shared" si="11"/>
        <v>2417550</v>
      </c>
      <c r="L66" s="58"/>
    </row>
    <row r="67" spans="1:17" x14ac:dyDescent="0.35">
      <c r="A67" s="40"/>
      <c r="B67" s="31"/>
      <c r="C67" s="53" t="s">
        <v>169</v>
      </c>
      <c r="D67" s="45" t="s">
        <v>67</v>
      </c>
      <c r="E67" s="22" t="s">
        <v>108</v>
      </c>
      <c r="F67" s="25">
        <v>2417550</v>
      </c>
      <c r="G67" s="25">
        <v>2417550</v>
      </c>
      <c r="H67" s="25">
        <v>2417550</v>
      </c>
      <c r="I67" s="25">
        <v>2417550</v>
      </c>
      <c r="J67" s="23"/>
      <c r="K67" s="25">
        <v>2417550</v>
      </c>
      <c r="L67" s="60"/>
    </row>
    <row r="68" spans="1:17" ht="24" customHeight="1" x14ac:dyDescent="0.35">
      <c r="A68" s="26" t="s">
        <v>164</v>
      </c>
      <c r="B68" s="26" t="s">
        <v>150</v>
      </c>
      <c r="C68" s="83" t="s">
        <v>167</v>
      </c>
      <c r="D68" s="64"/>
      <c r="E68" s="65"/>
      <c r="F68" s="28">
        <f>SUM(F70:F73)</f>
        <v>4677838</v>
      </c>
      <c r="G68" s="28">
        <f t="shared" ref="G68:K68" si="12">SUM(G70:G73)</f>
        <v>4297832</v>
      </c>
      <c r="H68" s="28">
        <f t="shared" si="12"/>
        <v>4518725</v>
      </c>
      <c r="I68" s="28">
        <f t="shared" si="12"/>
        <v>5206833</v>
      </c>
      <c r="J68" s="28"/>
      <c r="K68" s="28">
        <f t="shared" si="12"/>
        <v>5630099</v>
      </c>
      <c r="L68" s="65"/>
    </row>
    <row r="69" spans="1:17" x14ac:dyDescent="0.35">
      <c r="A69" s="40"/>
      <c r="B69" s="31"/>
      <c r="C69" s="53" t="s">
        <v>169</v>
      </c>
      <c r="D69" s="36"/>
      <c r="E69" s="49" t="s">
        <v>26</v>
      </c>
      <c r="F69" s="50">
        <f>SUM(F70:F71)</f>
        <v>288764</v>
      </c>
      <c r="G69" s="50">
        <f t="shared" ref="G69:K69" si="13">SUM(G70:G71)</f>
        <v>285903</v>
      </c>
      <c r="H69" s="50">
        <f t="shared" si="13"/>
        <v>290609</v>
      </c>
      <c r="I69" s="50">
        <f t="shared" si="13"/>
        <v>294869</v>
      </c>
      <c r="J69" s="50"/>
      <c r="K69" s="50">
        <f t="shared" si="13"/>
        <v>294869</v>
      </c>
      <c r="L69" s="52"/>
    </row>
    <row r="70" spans="1:17" x14ac:dyDescent="0.35">
      <c r="A70" s="40"/>
      <c r="B70" s="31"/>
      <c r="C70" s="32"/>
      <c r="D70" s="45" t="s">
        <v>67</v>
      </c>
      <c r="E70" s="22" t="s">
        <v>108</v>
      </c>
      <c r="F70" s="25">
        <v>150000</v>
      </c>
      <c r="G70" s="25">
        <v>150000</v>
      </c>
      <c r="H70" s="25">
        <v>150000</v>
      </c>
      <c r="I70" s="25">
        <v>150000</v>
      </c>
      <c r="J70" s="25"/>
      <c r="K70" s="25">
        <v>150000</v>
      </c>
      <c r="L70" s="66"/>
    </row>
    <row r="71" spans="1:17" x14ac:dyDescent="0.35">
      <c r="A71" s="40"/>
      <c r="B71" s="31"/>
      <c r="C71" s="32"/>
      <c r="D71" s="45" t="s">
        <v>28</v>
      </c>
      <c r="E71" s="22" t="s">
        <v>27</v>
      </c>
      <c r="F71" s="25">
        <v>138764</v>
      </c>
      <c r="G71" s="25">
        <v>135903</v>
      </c>
      <c r="H71" s="25">
        <v>140609</v>
      </c>
      <c r="I71" s="25">
        <v>144869</v>
      </c>
      <c r="J71" s="25"/>
      <c r="K71" s="25">
        <v>144869</v>
      </c>
      <c r="L71" s="66"/>
    </row>
    <row r="72" spans="1:17" x14ac:dyDescent="0.35">
      <c r="A72" s="40"/>
      <c r="B72" s="31"/>
      <c r="C72" s="53" t="s">
        <v>16</v>
      </c>
      <c r="D72" s="45" t="s">
        <v>151</v>
      </c>
      <c r="E72" s="22" t="s">
        <v>152</v>
      </c>
      <c r="F72" s="25">
        <v>4300019</v>
      </c>
      <c r="G72" s="25">
        <v>3919065</v>
      </c>
      <c r="H72" s="25">
        <v>4131871</v>
      </c>
      <c r="I72" s="25">
        <v>4812658</v>
      </c>
      <c r="J72" s="25"/>
      <c r="K72" s="25">
        <v>5235924</v>
      </c>
      <c r="L72" s="66"/>
    </row>
    <row r="73" spans="1:17" x14ac:dyDescent="0.35">
      <c r="A73" s="40"/>
      <c r="B73" s="31"/>
      <c r="C73" s="53" t="s">
        <v>23</v>
      </c>
      <c r="D73" s="45" t="s">
        <v>153</v>
      </c>
      <c r="E73" s="22" t="s">
        <v>154</v>
      </c>
      <c r="F73" s="25">
        <v>89055</v>
      </c>
      <c r="G73" s="25">
        <v>92864</v>
      </c>
      <c r="H73" s="25">
        <v>96245</v>
      </c>
      <c r="I73" s="25">
        <v>99306</v>
      </c>
      <c r="J73" s="25"/>
      <c r="K73" s="25">
        <v>99306</v>
      </c>
      <c r="L73" s="66"/>
    </row>
    <row r="74" spans="1:17" x14ac:dyDescent="0.35">
      <c r="A74" s="26" t="s">
        <v>165</v>
      </c>
      <c r="B74" s="26" t="s">
        <v>68</v>
      </c>
      <c r="C74" s="21" t="s">
        <v>147</v>
      </c>
      <c r="D74" s="91"/>
      <c r="E74" s="92"/>
      <c r="F74" s="28">
        <f>F75+F89+F90+F93+F97+F103+F104+F105</f>
        <v>59572921</v>
      </c>
      <c r="G74" s="28">
        <f t="shared" ref="G74:K74" si="14">G75+G89+G90+G93+G97+G103+G104+G105</f>
        <v>59572921</v>
      </c>
      <c r="H74" s="28">
        <f t="shared" si="14"/>
        <v>59572921</v>
      </c>
      <c r="I74" s="28">
        <f t="shared" si="14"/>
        <v>59572921</v>
      </c>
      <c r="J74" s="28"/>
      <c r="K74" s="28">
        <f t="shared" si="14"/>
        <v>59572921</v>
      </c>
      <c r="L74" s="29"/>
      <c r="N74" s="84"/>
      <c r="O74" s="84"/>
      <c r="P74" s="84"/>
      <c r="Q74" s="84"/>
    </row>
    <row r="75" spans="1:17" x14ac:dyDescent="0.35">
      <c r="A75" s="40"/>
      <c r="B75" s="40"/>
      <c r="C75" s="44" t="s">
        <v>25</v>
      </c>
      <c r="D75" s="68"/>
      <c r="E75" s="76" t="s">
        <v>26</v>
      </c>
      <c r="F75" s="50">
        <f>F76+F77+F78+F79+F80+F81+F82+F83+F84+F85+F86+F87+F88</f>
        <v>57696334</v>
      </c>
      <c r="G75" s="50">
        <f t="shared" ref="G75:K75" si="15">G76+G77+G78+G79+G80+G81+G82+G83+G84+G85+G86+G87+G88</f>
        <v>57696334</v>
      </c>
      <c r="H75" s="50">
        <f t="shared" si="15"/>
        <v>57696334</v>
      </c>
      <c r="I75" s="50">
        <f t="shared" si="15"/>
        <v>57696334</v>
      </c>
      <c r="J75" s="50"/>
      <c r="K75" s="50">
        <f t="shared" si="15"/>
        <v>57696334</v>
      </c>
      <c r="L75" s="77"/>
    </row>
    <row r="76" spans="1:17" x14ac:dyDescent="0.35">
      <c r="A76" s="40"/>
      <c r="B76" s="40"/>
      <c r="C76" s="69"/>
      <c r="D76" s="45" t="s">
        <v>71</v>
      </c>
      <c r="E76" s="53" t="s">
        <v>78</v>
      </c>
      <c r="F76" s="25">
        <v>2354753</v>
      </c>
      <c r="G76" s="25">
        <v>2354753</v>
      </c>
      <c r="H76" s="25">
        <v>2354753</v>
      </c>
      <c r="I76" s="25">
        <v>2354753</v>
      </c>
      <c r="J76" s="25"/>
      <c r="K76" s="25">
        <f t="shared" ref="K76:K88" si="16">I76</f>
        <v>2354753</v>
      </c>
      <c r="L76" s="39"/>
    </row>
    <row r="77" spans="1:17" x14ac:dyDescent="0.35">
      <c r="A77" s="40"/>
      <c r="B77" s="40"/>
      <c r="C77" s="69"/>
      <c r="D77" s="45" t="s">
        <v>69</v>
      </c>
      <c r="E77" s="53" t="s">
        <v>79</v>
      </c>
      <c r="F77" s="25">
        <v>7398</v>
      </c>
      <c r="G77" s="25">
        <v>7398</v>
      </c>
      <c r="H77" s="25">
        <v>7398</v>
      </c>
      <c r="I77" s="25">
        <v>7398</v>
      </c>
      <c r="J77" s="25"/>
      <c r="K77" s="25">
        <f t="shared" si="16"/>
        <v>7398</v>
      </c>
      <c r="L77" s="39"/>
    </row>
    <row r="78" spans="1:17" x14ac:dyDescent="0.35">
      <c r="A78" s="40"/>
      <c r="B78" s="40"/>
      <c r="C78" s="69"/>
      <c r="D78" s="45" t="s">
        <v>70</v>
      </c>
      <c r="E78" s="53" t="s">
        <v>80</v>
      </c>
      <c r="F78" s="25">
        <v>7987496</v>
      </c>
      <c r="G78" s="25">
        <v>7987496</v>
      </c>
      <c r="H78" s="25">
        <v>7987496</v>
      </c>
      <c r="I78" s="25">
        <v>7987496</v>
      </c>
      <c r="J78" s="25"/>
      <c r="K78" s="25">
        <f t="shared" si="16"/>
        <v>7987496</v>
      </c>
      <c r="L78" s="39"/>
    </row>
    <row r="79" spans="1:17" ht="24" customHeight="1" x14ac:dyDescent="0.35">
      <c r="A79" s="40"/>
      <c r="B79" s="40"/>
      <c r="C79" s="69"/>
      <c r="D79" s="45" t="s">
        <v>72</v>
      </c>
      <c r="E79" s="53" t="s">
        <v>81</v>
      </c>
      <c r="F79" s="25">
        <v>1036818</v>
      </c>
      <c r="G79" s="25">
        <v>1036818</v>
      </c>
      <c r="H79" s="25">
        <v>1036818</v>
      </c>
      <c r="I79" s="25">
        <v>1036818</v>
      </c>
      <c r="J79" s="25"/>
      <c r="K79" s="25">
        <f t="shared" si="16"/>
        <v>1036818</v>
      </c>
      <c r="L79" s="39"/>
    </row>
    <row r="80" spans="1:17" ht="24.5" customHeight="1" x14ac:dyDescent="0.35">
      <c r="A80" s="40"/>
      <c r="B80" s="40"/>
      <c r="C80" s="69"/>
      <c r="D80" s="45" t="s">
        <v>73</v>
      </c>
      <c r="E80" s="53" t="s">
        <v>82</v>
      </c>
      <c r="F80" s="25">
        <v>13440784</v>
      </c>
      <c r="G80" s="25">
        <v>13440784</v>
      </c>
      <c r="H80" s="25">
        <v>13440784</v>
      </c>
      <c r="I80" s="25">
        <v>13440784</v>
      </c>
      <c r="J80" s="25"/>
      <c r="K80" s="25">
        <f t="shared" si="16"/>
        <v>13440784</v>
      </c>
      <c r="L80" s="39"/>
    </row>
    <row r="81" spans="1:12" ht="25.5" customHeight="1" x14ac:dyDescent="0.35">
      <c r="A81" s="40"/>
      <c r="B81" s="40"/>
      <c r="C81" s="69"/>
      <c r="D81" s="45" t="s">
        <v>74</v>
      </c>
      <c r="E81" s="53" t="s">
        <v>83</v>
      </c>
      <c r="F81" s="25">
        <v>16904190</v>
      </c>
      <c r="G81" s="25">
        <v>16904190</v>
      </c>
      <c r="H81" s="25">
        <v>16904190</v>
      </c>
      <c r="I81" s="25">
        <v>16904190</v>
      </c>
      <c r="J81" s="25"/>
      <c r="K81" s="25">
        <f t="shared" si="16"/>
        <v>16904190</v>
      </c>
      <c r="L81" s="39"/>
    </row>
    <row r="82" spans="1:12" ht="23" customHeight="1" x14ac:dyDescent="0.35">
      <c r="A82" s="40"/>
      <c r="B82" s="40"/>
      <c r="C82" s="69"/>
      <c r="D82" s="45" t="s">
        <v>75</v>
      </c>
      <c r="E82" s="53" t="s">
        <v>84</v>
      </c>
      <c r="F82" s="25">
        <v>9315390</v>
      </c>
      <c r="G82" s="25">
        <v>9315390</v>
      </c>
      <c r="H82" s="25">
        <v>9315390</v>
      </c>
      <c r="I82" s="25">
        <v>9315390</v>
      </c>
      <c r="J82" s="25"/>
      <c r="K82" s="25">
        <f t="shared" si="16"/>
        <v>9315390</v>
      </c>
      <c r="L82" s="39"/>
    </row>
    <row r="83" spans="1:12" x14ac:dyDescent="0.35">
      <c r="A83" s="40"/>
      <c r="B83" s="40"/>
      <c r="C83" s="69"/>
      <c r="D83" s="45" t="s">
        <v>41</v>
      </c>
      <c r="E83" s="53" t="s">
        <v>44</v>
      </c>
      <c r="F83" s="25">
        <v>220146</v>
      </c>
      <c r="G83" s="25">
        <v>220146</v>
      </c>
      <c r="H83" s="25">
        <v>220146</v>
      </c>
      <c r="I83" s="25">
        <v>220146</v>
      </c>
      <c r="J83" s="25"/>
      <c r="K83" s="25">
        <f t="shared" si="16"/>
        <v>220146</v>
      </c>
      <c r="L83" s="39"/>
    </row>
    <row r="84" spans="1:12" x14ac:dyDescent="0.35">
      <c r="A84" s="40"/>
      <c r="B84" s="40"/>
      <c r="C84" s="69"/>
      <c r="D84" s="45" t="s">
        <v>62</v>
      </c>
      <c r="E84" s="53" t="s">
        <v>65</v>
      </c>
      <c r="F84" s="25">
        <v>5911005</v>
      </c>
      <c r="G84" s="25">
        <v>5911005</v>
      </c>
      <c r="H84" s="25">
        <v>5911005</v>
      </c>
      <c r="I84" s="25">
        <v>5911005</v>
      </c>
      <c r="J84" s="25"/>
      <c r="K84" s="25">
        <f t="shared" si="16"/>
        <v>5911005</v>
      </c>
      <c r="L84" s="39"/>
    </row>
    <row r="85" spans="1:12" x14ac:dyDescent="0.35">
      <c r="A85" s="40"/>
      <c r="B85" s="40"/>
      <c r="C85" s="69"/>
      <c r="D85" s="45" t="s">
        <v>76</v>
      </c>
      <c r="E85" s="53" t="s">
        <v>85</v>
      </c>
      <c r="F85" s="25">
        <v>227416</v>
      </c>
      <c r="G85" s="25">
        <v>227416</v>
      </c>
      <c r="H85" s="25">
        <v>227416</v>
      </c>
      <c r="I85" s="25">
        <v>227416</v>
      </c>
      <c r="J85" s="25"/>
      <c r="K85" s="25">
        <f t="shared" si="16"/>
        <v>227416</v>
      </c>
      <c r="L85" s="39"/>
    </row>
    <row r="86" spans="1:12" ht="21" x14ac:dyDescent="0.35">
      <c r="A86" s="40"/>
      <c r="B86" s="40"/>
      <c r="C86" s="69"/>
      <c r="D86" s="45" t="s">
        <v>77</v>
      </c>
      <c r="E86" s="53" t="s">
        <v>86</v>
      </c>
      <c r="F86" s="25">
        <v>17749</v>
      </c>
      <c r="G86" s="25">
        <v>17749</v>
      </c>
      <c r="H86" s="25">
        <v>17749</v>
      </c>
      <c r="I86" s="25">
        <v>17749</v>
      </c>
      <c r="J86" s="25"/>
      <c r="K86" s="25">
        <f t="shared" si="16"/>
        <v>17749</v>
      </c>
      <c r="L86" s="39"/>
    </row>
    <row r="87" spans="1:12" x14ac:dyDescent="0.35">
      <c r="A87" s="40"/>
      <c r="B87" s="40"/>
      <c r="C87" s="69"/>
      <c r="D87" s="45" t="s">
        <v>42</v>
      </c>
      <c r="E87" s="53" t="s">
        <v>45</v>
      </c>
      <c r="F87" s="25">
        <v>175154</v>
      </c>
      <c r="G87" s="25">
        <v>175154</v>
      </c>
      <c r="H87" s="25">
        <v>175154</v>
      </c>
      <c r="I87" s="25">
        <v>175154</v>
      </c>
      <c r="J87" s="25"/>
      <c r="K87" s="25">
        <f t="shared" si="16"/>
        <v>175154</v>
      </c>
      <c r="L87" s="39"/>
    </row>
    <row r="88" spans="1:12" x14ac:dyDescent="0.35">
      <c r="A88" s="40"/>
      <c r="B88" s="40"/>
      <c r="C88" s="69"/>
      <c r="D88" s="45" t="s">
        <v>43</v>
      </c>
      <c r="E88" s="53" t="s">
        <v>46</v>
      </c>
      <c r="F88" s="25">
        <v>98035</v>
      </c>
      <c r="G88" s="25">
        <v>98035</v>
      </c>
      <c r="H88" s="25">
        <v>98035</v>
      </c>
      <c r="I88" s="25">
        <v>98035</v>
      </c>
      <c r="J88" s="25"/>
      <c r="K88" s="25">
        <f t="shared" si="16"/>
        <v>98035</v>
      </c>
      <c r="L88" s="39"/>
    </row>
    <row r="89" spans="1:12" x14ac:dyDescent="0.35">
      <c r="A89" s="40"/>
      <c r="B89" s="40"/>
      <c r="C89" s="44" t="s">
        <v>87</v>
      </c>
      <c r="D89" s="45" t="s">
        <v>34</v>
      </c>
      <c r="E89" s="53" t="s">
        <v>88</v>
      </c>
      <c r="F89" s="25">
        <v>145149</v>
      </c>
      <c r="G89" s="25">
        <v>145149</v>
      </c>
      <c r="H89" s="25">
        <v>145149</v>
      </c>
      <c r="I89" s="25">
        <v>145149</v>
      </c>
      <c r="J89" s="25"/>
      <c r="K89" s="25">
        <f>I89</f>
        <v>145149</v>
      </c>
      <c r="L89" s="39"/>
    </row>
    <row r="90" spans="1:12" x14ac:dyDescent="0.35">
      <c r="A90" s="40"/>
      <c r="B90" s="40"/>
      <c r="C90" s="44" t="s">
        <v>19</v>
      </c>
      <c r="D90" s="75"/>
      <c r="E90" s="76" t="s">
        <v>26</v>
      </c>
      <c r="F90" s="50">
        <f>F91+F92</f>
        <v>30143</v>
      </c>
      <c r="G90" s="50">
        <f t="shared" ref="G90:K90" si="17">G91+G92</f>
        <v>30143</v>
      </c>
      <c r="H90" s="50">
        <f t="shared" si="17"/>
        <v>30143</v>
      </c>
      <c r="I90" s="50">
        <f t="shared" si="17"/>
        <v>30143</v>
      </c>
      <c r="J90" s="50"/>
      <c r="K90" s="50">
        <f t="shared" si="17"/>
        <v>30143</v>
      </c>
      <c r="L90" s="77"/>
    </row>
    <row r="91" spans="1:12" x14ac:dyDescent="0.35">
      <c r="A91" s="40"/>
      <c r="B91" s="40"/>
      <c r="C91" s="44"/>
      <c r="D91" s="45" t="s">
        <v>89</v>
      </c>
      <c r="E91" s="53" t="s">
        <v>91</v>
      </c>
      <c r="F91" s="25">
        <v>21618</v>
      </c>
      <c r="G91" s="25">
        <v>21618</v>
      </c>
      <c r="H91" s="25">
        <v>21618</v>
      </c>
      <c r="I91" s="25">
        <v>21618</v>
      </c>
      <c r="J91" s="25"/>
      <c r="K91" s="25">
        <f>I91</f>
        <v>21618</v>
      </c>
      <c r="L91" s="39"/>
    </row>
    <row r="92" spans="1:12" x14ac:dyDescent="0.35">
      <c r="A92" s="40"/>
      <c r="B92" s="40"/>
      <c r="C92" s="44"/>
      <c r="D92" s="45" t="s">
        <v>90</v>
      </c>
      <c r="E92" s="53" t="s">
        <v>92</v>
      </c>
      <c r="F92" s="25">
        <v>8525</v>
      </c>
      <c r="G92" s="25">
        <v>8525</v>
      </c>
      <c r="H92" s="25">
        <v>8525</v>
      </c>
      <c r="I92" s="25">
        <v>8525</v>
      </c>
      <c r="J92" s="25"/>
      <c r="K92" s="25">
        <f>I92</f>
        <v>8525</v>
      </c>
      <c r="L92" s="39"/>
    </row>
    <row r="93" spans="1:12" x14ac:dyDescent="0.35">
      <c r="A93" s="40"/>
      <c r="B93" s="40"/>
      <c r="C93" s="44" t="s">
        <v>18</v>
      </c>
      <c r="D93" s="75"/>
      <c r="E93" s="76" t="s">
        <v>26</v>
      </c>
      <c r="F93" s="50">
        <f>F94+F95+F96</f>
        <v>86282</v>
      </c>
      <c r="G93" s="50">
        <f t="shared" ref="G93:K93" si="18">G94+G95+G96</f>
        <v>86282</v>
      </c>
      <c r="H93" s="50">
        <f t="shared" si="18"/>
        <v>86282</v>
      </c>
      <c r="I93" s="50">
        <f t="shared" si="18"/>
        <v>86282</v>
      </c>
      <c r="J93" s="50"/>
      <c r="K93" s="50">
        <f t="shared" si="18"/>
        <v>86282</v>
      </c>
      <c r="L93" s="77"/>
    </row>
    <row r="94" spans="1:12" x14ac:dyDescent="0.35">
      <c r="A94" s="40"/>
      <c r="B94" s="40"/>
      <c r="C94" s="44"/>
      <c r="D94" s="45" t="s">
        <v>49</v>
      </c>
      <c r="E94" s="53" t="s">
        <v>50</v>
      </c>
      <c r="F94" s="25">
        <v>8331</v>
      </c>
      <c r="G94" s="25">
        <v>8331</v>
      </c>
      <c r="H94" s="25">
        <v>8331</v>
      </c>
      <c r="I94" s="25">
        <v>8331</v>
      </c>
      <c r="J94" s="25"/>
      <c r="K94" s="25">
        <f>I94</f>
        <v>8331</v>
      </c>
      <c r="L94" s="39"/>
    </row>
    <row r="95" spans="1:12" x14ac:dyDescent="0.35">
      <c r="A95" s="40"/>
      <c r="B95" s="40"/>
      <c r="C95" s="44"/>
      <c r="D95" s="45" t="s">
        <v>51</v>
      </c>
      <c r="E95" s="53" t="s">
        <v>54</v>
      </c>
      <c r="F95" s="25">
        <v>6738</v>
      </c>
      <c r="G95" s="25">
        <v>6738</v>
      </c>
      <c r="H95" s="25">
        <v>6738</v>
      </c>
      <c r="I95" s="25">
        <v>6738</v>
      </c>
      <c r="J95" s="25"/>
      <c r="K95" s="25">
        <f>I95</f>
        <v>6738</v>
      </c>
      <c r="L95" s="39"/>
    </row>
    <row r="96" spans="1:12" x14ac:dyDescent="0.35">
      <c r="A96" s="40"/>
      <c r="B96" s="40"/>
      <c r="C96" s="44"/>
      <c r="D96" s="45" t="s">
        <v>93</v>
      </c>
      <c r="E96" s="53" t="s">
        <v>94</v>
      </c>
      <c r="F96" s="25">
        <v>71213</v>
      </c>
      <c r="G96" s="25">
        <v>71213</v>
      </c>
      <c r="H96" s="25">
        <v>71213</v>
      </c>
      <c r="I96" s="25">
        <v>71213</v>
      </c>
      <c r="J96" s="25"/>
      <c r="K96" s="25">
        <f>I96</f>
        <v>71213</v>
      </c>
      <c r="L96" s="39"/>
    </row>
    <row r="97" spans="1:12" x14ac:dyDescent="0.35">
      <c r="A97" s="40"/>
      <c r="B97" s="40"/>
      <c r="C97" s="44" t="s">
        <v>22</v>
      </c>
      <c r="D97" s="75"/>
      <c r="E97" s="76" t="s">
        <v>26</v>
      </c>
      <c r="F97" s="50">
        <f>F98+F99+F100+F101+F102</f>
        <v>925726</v>
      </c>
      <c r="G97" s="50">
        <f t="shared" ref="G97:K97" si="19">G98+G99+G100+G101+G102</f>
        <v>925726</v>
      </c>
      <c r="H97" s="50">
        <f t="shared" si="19"/>
        <v>925726</v>
      </c>
      <c r="I97" s="50">
        <f t="shared" si="19"/>
        <v>925726</v>
      </c>
      <c r="J97" s="50"/>
      <c r="K97" s="50">
        <f t="shared" si="19"/>
        <v>925726</v>
      </c>
      <c r="L97" s="77"/>
    </row>
    <row r="98" spans="1:12" x14ac:dyDescent="0.35">
      <c r="A98" s="40"/>
      <c r="B98" s="40"/>
      <c r="C98" s="67"/>
      <c r="D98" s="45" t="s">
        <v>39</v>
      </c>
      <c r="E98" s="53" t="s">
        <v>40</v>
      </c>
      <c r="F98" s="25">
        <v>1316</v>
      </c>
      <c r="G98" s="25">
        <v>1316</v>
      </c>
      <c r="H98" s="25">
        <v>1316</v>
      </c>
      <c r="I98" s="25">
        <v>1316</v>
      </c>
      <c r="J98" s="25"/>
      <c r="K98" s="25">
        <f t="shared" ref="K98:K105" si="20">I98</f>
        <v>1316</v>
      </c>
      <c r="L98" s="39"/>
    </row>
    <row r="99" spans="1:12" ht="17" customHeight="1" x14ac:dyDescent="0.35">
      <c r="A99" s="40"/>
      <c r="B99" s="40"/>
      <c r="C99" s="67"/>
      <c r="D99" s="45" t="s">
        <v>95</v>
      </c>
      <c r="E99" s="53" t="s">
        <v>99</v>
      </c>
      <c r="F99" s="25">
        <v>523790</v>
      </c>
      <c r="G99" s="25">
        <v>523790</v>
      </c>
      <c r="H99" s="25">
        <v>523790</v>
      </c>
      <c r="I99" s="25">
        <v>523790</v>
      </c>
      <c r="J99" s="25"/>
      <c r="K99" s="25">
        <f t="shared" si="20"/>
        <v>523790</v>
      </c>
      <c r="L99" s="39"/>
    </row>
    <row r="100" spans="1:12" ht="35.5" customHeight="1" x14ac:dyDescent="0.35">
      <c r="A100" s="40"/>
      <c r="B100" s="40"/>
      <c r="C100" s="67"/>
      <c r="D100" s="45" t="s">
        <v>96</v>
      </c>
      <c r="E100" s="53" t="s">
        <v>100</v>
      </c>
      <c r="F100" s="25">
        <v>86172</v>
      </c>
      <c r="G100" s="25">
        <v>86172</v>
      </c>
      <c r="H100" s="25">
        <v>86172</v>
      </c>
      <c r="I100" s="25">
        <v>86172</v>
      </c>
      <c r="J100" s="25"/>
      <c r="K100" s="25">
        <f t="shared" si="20"/>
        <v>86172</v>
      </c>
      <c r="L100" s="39"/>
    </row>
    <row r="101" spans="1:12" x14ac:dyDescent="0.35">
      <c r="A101" s="40"/>
      <c r="B101" s="40"/>
      <c r="C101" s="67"/>
      <c r="D101" s="45" t="s">
        <v>97</v>
      </c>
      <c r="E101" s="53" t="s">
        <v>101</v>
      </c>
      <c r="F101" s="25">
        <v>137363</v>
      </c>
      <c r="G101" s="25">
        <v>137363</v>
      </c>
      <c r="H101" s="25">
        <v>137363</v>
      </c>
      <c r="I101" s="25">
        <v>137363</v>
      </c>
      <c r="J101" s="25"/>
      <c r="K101" s="25">
        <f t="shared" si="20"/>
        <v>137363</v>
      </c>
      <c r="L101" s="39"/>
    </row>
    <row r="102" spans="1:12" x14ac:dyDescent="0.35">
      <c r="A102" s="40"/>
      <c r="B102" s="40"/>
      <c r="C102" s="67"/>
      <c r="D102" s="45" t="s">
        <v>98</v>
      </c>
      <c r="E102" s="53" t="s">
        <v>102</v>
      </c>
      <c r="F102" s="25">
        <v>177085</v>
      </c>
      <c r="G102" s="25">
        <v>177085</v>
      </c>
      <c r="H102" s="25">
        <v>177085</v>
      </c>
      <c r="I102" s="25">
        <v>177085</v>
      </c>
      <c r="J102" s="25"/>
      <c r="K102" s="25">
        <f t="shared" si="20"/>
        <v>177085</v>
      </c>
      <c r="L102" s="39"/>
    </row>
    <row r="103" spans="1:12" x14ac:dyDescent="0.35">
      <c r="A103" s="40"/>
      <c r="B103" s="31"/>
      <c r="C103" s="32" t="s">
        <v>23</v>
      </c>
      <c r="D103" s="45" t="s">
        <v>56</v>
      </c>
      <c r="E103" s="53" t="s">
        <v>57</v>
      </c>
      <c r="F103" s="25">
        <v>260466</v>
      </c>
      <c r="G103" s="25">
        <v>260466</v>
      </c>
      <c r="H103" s="25">
        <v>260466</v>
      </c>
      <c r="I103" s="25">
        <v>260466</v>
      </c>
      <c r="J103" s="25"/>
      <c r="K103" s="25">
        <f t="shared" si="20"/>
        <v>260466</v>
      </c>
      <c r="L103" s="35"/>
    </row>
    <row r="104" spans="1:12" ht="25" customHeight="1" x14ac:dyDescent="0.35">
      <c r="A104" s="40"/>
      <c r="B104" s="31"/>
      <c r="C104" s="32" t="s">
        <v>15</v>
      </c>
      <c r="D104" s="45" t="s">
        <v>103</v>
      </c>
      <c r="E104" s="53" t="s">
        <v>104</v>
      </c>
      <c r="F104" s="25">
        <v>428356</v>
      </c>
      <c r="G104" s="25">
        <v>428356</v>
      </c>
      <c r="H104" s="25">
        <v>428356</v>
      </c>
      <c r="I104" s="25">
        <v>428356</v>
      </c>
      <c r="J104" s="25"/>
      <c r="K104" s="25">
        <f t="shared" si="20"/>
        <v>428356</v>
      </c>
      <c r="L104" s="35"/>
    </row>
    <row r="105" spans="1:12" x14ac:dyDescent="0.35">
      <c r="A105" s="40"/>
      <c r="B105" s="31"/>
      <c r="C105" s="32" t="s">
        <v>20</v>
      </c>
      <c r="D105" s="45" t="s">
        <v>38</v>
      </c>
      <c r="E105" s="53" t="s">
        <v>105</v>
      </c>
      <c r="F105" s="25">
        <v>465</v>
      </c>
      <c r="G105" s="25">
        <v>465</v>
      </c>
      <c r="H105" s="25">
        <v>465</v>
      </c>
      <c r="I105" s="25">
        <v>465</v>
      </c>
      <c r="J105" s="25"/>
      <c r="K105" s="25">
        <f t="shared" si="20"/>
        <v>465</v>
      </c>
      <c r="L105" s="35"/>
    </row>
    <row r="106" spans="1:12" ht="31.5" x14ac:dyDescent="0.35">
      <c r="A106" s="26" t="s">
        <v>166</v>
      </c>
      <c r="B106" s="70" t="s">
        <v>148</v>
      </c>
      <c r="C106" s="71" t="s">
        <v>149</v>
      </c>
      <c r="D106" s="43"/>
      <c r="E106" s="72"/>
      <c r="F106" s="58">
        <f>SUM(F107:F108)</f>
        <v>537012</v>
      </c>
      <c r="G106" s="58">
        <f t="shared" ref="G106:K106" si="21">SUM(G107:G108)</f>
        <v>456012</v>
      </c>
      <c r="H106" s="58">
        <f t="shared" si="21"/>
        <v>456012</v>
      </c>
      <c r="I106" s="58">
        <f t="shared" si="21"/>
        <v>456012</v>
      </c>
      <c r="J106" s="58"/>
      <c r="K106" s="58">
        <f t="shared" si="21"/>
        <v>456012</v>
      </c>
      <c r="L106" s="73"/>
    </row>
    <row r="107" spans="1:12" x14ac:dyDescent="0.35">
      <c r="A107" s="40"/>
      <c r="B107" s="31"/>
      <c r="C107" s="53" t="s">
        <v>25</v>
      </c>
      <c r="D107" s="45" t="s">
        <v>107</v>
      </c>
      <c r="E107" s="20" t="s">
        <v>33</v>
      </c>
      <c r="F107" s="25">
        <v>300000</v>
      </c>
      <c r="G107" s="25">
        <v>300000</v>
      </c>
      <c r="H107" s="25">
        <v>300000</v>
      </c>
      <c r="I107" s="25">
        <v>300000</v>
      </c>
      <c r="J107" s="25"/>
      <c r="K107" s="25">
        <f t="shared" ref="K107" si="22">I107</f>
        <v>300000</v>
      </c>
      <c r="L107" s="35"/>
    </row>
    <row r="108" spans="1:12" x14ac:dyDescent="0.35">
      <c r="A108" s="40"/>
      <c r="B108" s="31"/>
      <c r="C108" s="53" t="s">
        <v>19</v>
      </c>
      <c r="D108" s="36"/>
      <c r="E108" s="33" t="s">
        <v>26</v>
      </c>
      <c r="F108" s="25">
        <v>237012</v>
      </c>
      <c r="G108" s="25">
        <v>156012</v>
      </c>
      <c r="H108" s="25">
        <v>156012</v>
      </c>
      <c r="I108" s="25">
        <v>156012</v>
      </c>
      <c r="J108" s="25"/>
      <c r="K108" s="25">
        <f>I108</f>
        <v>156012</v>
      </c>
      <c r="L108" s="35"/>
    </row>
    <row r="109" spans="1:12" x14ac:dyDescent="0.35">
      <c r="A109" s="13"/>
      <c r="C109" s="10"/>
      <c r="D109" s="14"/>
      <c r="E109" s="10"/>
      <c r="F109" s="16"/>
      <c r="G109" s="16"/>
      <c r="H109" s="16"/>
      <c r="I109" s="16"/>
      <c r="J109" s="16"/>
      <c r="K109" s="16"/>
      <c r="L109" s="15"/>
    </row>
    <row r="111" spans="1:12" ht="17.5" customHeight="1" x14ac:dyDescent="0.35">
      <c r="A111" s="9"/>
      <c r="B111" s="9"/>
      <c r="C111" s="11" t="s">
        <v>9</v>
      </c>
      <c r="D111" s="12"/>
      <c r="E111" s="11" t="s">
        <v>10</v>
      </c>
      <c r="F111" s="5"/>
      <c r="G111" s="5"/>
    </row>
    <row r="112" spans="1:12" ht="19.5" customHeight="1" x14ac:dyDescent="0.35">
      <c r="D112" s="3"/>
      <c r="E112" s="2"/>
      <c r="F112" s="5"/>
      <c r="G112" s="5"/>
    </row>
    <row r="114" spans="1:3" x14ac:dyDescent="0.35">
      <c r="A114" s="9" t="s">
        <v>112</v>
      </c>
      <c r="B114" s="9"/>
      <c r="C114" s="9"/>
    </row>
    <row r="115" spans="1:3" x14ac:dyDescent="0.35">
      <c r="A115" s="9" t="s">
        <v>113</v>
      </c>
      <c r="B115" s="9"/>
      <c r="C115" s="9"/>
    </row>
  </sheetData>
  <mergeCells count="9">
    <mergeCell ref="H1:L1"/>
    <mergeCell ref="D8:E8"/>
    <mergeCell ref="D16:E16"/>
    <mergeCell ref="D23:E23"/>
    <mergeCell ref="D74:E74"/>
    <mergeCell ref="A3:L3"/>
    <mergeCell ref="D6:E6"/>
    <mergeCell ref="A7:E7"/>
    <mergeCell ref="F5:K5"/>
  </mergeCells>
  <hyperlinks>
    <hyperlink ref="A115" r:id="rId1" display="diana.mirovscikova@fm.gov.lv" xr:uid="{468301D3-15A4-4840-9149-BBB46E7F8CBF}"/>
  </hyperlinks>
  <pageMargins left="0.70866141732283472" right="0.70866141732283472" top="0.74803149606299213" bottom="0.74803149606299213" header="0.31496062992125984" footer="0.31496062992125984"/>
  <pageSetup paperSize="9" scale="65" fitToHeight="0" orientation="landscape" r:id="rId2"/>
  <headerFooter>
    <oddFooter>&amp;F</oddFooter>
  </headerFooter>
  <ignoredErrors>
    <ignoredError sqref="D10 D15 D76:D88 D91:D92 D94:D96 D98:D105 D19:D21 D35:D39 D45:D48 D55:D57 D59:D60 D62 D107 D73 D49:D50" twoDigitTextYear="1"/>
    <ignoredError sqref="L21 L53" numberStoredAsText="1"/>
    <ignoredError sqref="K90 K93 K97 K106" formula="1"/>
    <ignoredError sqref="F69:I69 K69 F34 F43:I43 K43 F54 L54" formulaRange="1"/>
  </ignoredError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Saraksts</vt:lpstr>
      <vt:lpstr>Saraksts!Print_Titles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2. pielikums informatīvajam ziņojumam "Par ministriju un citu centrālo valsts iestāžu prioritārajiem pasākumiem 2025., 2026., 2027. un 2028. gadam"</dc:title>
  <dc:subject>Ministriju un citu centrālo valsts iestāžu iesniegtie pieprasījumi starpnozaru prioritārajiem pasākumiem</dc:subject>
  <dc:creator>Vineta Trifonova</dc:creator>
  <dc:description>vineta.trifonova@fm.gov.lv_x000d_
20290391</dc:description>
  <cp:lastModifiedBy>Vineta Trifonova</cp:lastModifiedBy>
  <cp:lastPrinted>2024-08-14T08:31:07Z</cp:lastPrinted>
  <dcterms:created xsi:type="dcterms:W3CDTF">2023-07-03T06:48:48Z</dcterms:created>
  <dcterms:modified xsi:type="dcterms:W3CDTF">2024-08-14T08:31:16Z</dcterms:modified>
</cp:coreProperties>
</file>