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Budžeta_attīstības_nodaļa\BUDZETI\BUDZETS_2025\4._PP_iesniegšana\"/>
    </mc:Choice>
  </mc:AlternateContent>
  <xr:revisionPtr revIDLastSave="0" documentId="13_ncr:1_{731D97E3-2A4D-4E8C-B0AC-A52648E22EB2}" xr6:coauthVersionLast="47" xr6:coauthVersionMax="47" xr10:uidLastSave="{00000000-0000-0000-0000-000000000000}"/>
  <bookViews>
    <workbookView xWindow="28680" yWindow="-120" windowWidth="29040" windowHeight="15720" activeTab="2" xr2:uid="{59235EFA-063B-40EF-9D81-055A2303085F}"/>
  </bookViews>
  <sheets>
    <sheet name="Visi_PP" sheetId="1" r:id="rId1"/>
    <sheet name="Visi_Hor" sheetId="3" r:id="rId2"/>
    <sheet name="Neatkarīgās " sheetId="4" r:id="rId3"/>
  </sheets>
  <definedNames>
    <definedName name="_xlnm._FilterDatabase" localSheetId="1" hidden="1">Visi_Hor!$A$8:$S$141</definedName>
    <definedName name="_xlnm._FilterDatabase" localSheetId="0" hidden="1">Visi_PP!$A$9:$S$198</definedName>
    <definedName name="_xlnm.Print_Titles" localSheetId="1">Visi_Hor!$4:$5</definedName>
    <definedName name="_xlnm.Print_Titles" localSheetId="0">Visi_PP!$5:$6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K62" i="1" l="1"/>
  <c r="K63" i="1"/>
  <c r="K59" i="1"/>
  <c r="K58" i="1"/>
  <c r="K60" i="1"/>
  <c r="K57" i="1"/>
  <c r="K38" i="1"/>
  <c r="K41" i="1"/>
  <c r="K42" i="1"/>
  <c r="K43" i="1"/>
  <c r="K37" i="1"/>
  <c r="K40" i="1"/>
  <c r="K36" i="1"/>
  <c r="L36" i="4"/>
  <c r="J36" i="4"/>
  <c r="I36" i="4"/>
  <c r="H36" i="4"/>
  <c r="G36" i="4"/>
  <c r="L33" i="4"/>
  <c r="J33" i="4"/>
  <c r="I33" i="4"/>
  <c r="H33" i="4"/>
  <c r="G33" i="4"/>
  <c r="L28" i="4"/>
  <c r="J28" i="4"/>
  <c r="I28" i="4"/>
  <c r="H28" i="4"/>
  <c r="G28" i="4"/>
  <c r="L25" i="4"/>
  <c r="J25" i="4"/>
  <c r="I25" i="4"/>
  <c r="H25" i="4"/>
  <c r="G25" i="4"/>
  <c r="L24" i="4"/>
  <c r="L23" i="4"/>
  <c r="L20" i="4" s="1"/>
  <c r="J20" i="4"/>
  <c r="I20" i="4"/>
  <c r="H20" i="4"/>
  <c r="G20" i="4"/>
  <c r="L18" i="4"/>
  <c r="J18" i="4"/>
  <c r="I18" i="4"/>
  <c r="H18" i="4"/>
  <c r="G18" i="4"/>
  <c r="L15" i="4"/>
  <c r="J15" i="4"/>
  <c r="I15" i="4"/>
  <c r="H15" i="4"/>
  <c r="G15" i="4"/>
  <c r="L11" i="4"/>
  <c r="J11" i="4"/>
  <c r="I11" i="4"/>
  <c r="H11" i="4"/>
  <c r="G11" i="4"/>
  <c r="L9" i="4"/>
  <c r="J9" i="4"/>
  <c r="I9" i="4"/>
  <c r="H9" i="4"/>
  <c r="G9" i="4"/>
  <c r="L7" i="4"/>
  <c r="J7" i="4"/>
  <c r="I7" i="4"/>
  <c r="H7" i="4"/>
  <c r="G7" i="4"/>
  <c r="H6" i="4" l="1"/>
  <c r="L6" i="4"/>
  <c r="I6" i="4"/>
  <c r="G6" i="4"/>
  <c r="J6" i="4"/>
  <c r="K64" i="3"/>
  <c r="K62" i="3"/>
  <c r="K60" i="3"/>
  <c r="K58" i="3"/>
  <c r="K56" i="3"/>
  <c r="K54" i="3"/>
  <c r="K52" i="3"/>
  <c r="K50" i="3"/>
  <c r="K48" i="3"/>
  <c r="K46" i="3"/>
  <c r="K44" i="3"/>
  <c r="K42" i="3"/>
  <c r="K40" i="3"/>
  <c r="K38" i="3"/>
  <c r="K36" i="3"/>
  <c r="M153" i="1" l="1"/>
  <c r="N25" i="1"/>
  <c r="O25" i="1"/>
  <c r="P25" i="1"/>
  <c r="Q25" i="1"/>
  <c r="R25" i="1"/>
  <c r="M25" i="1"/>
  <c r="N44" i="1"/>
  <c r="O44" i="1"/>
  <c r="P44" i="1"/>
  <c r="Q44" i="1"/>
  <c r="R44" i="1"/>
  <c r="M44" i="1"/>
  <c r="N111" i="1"/>
  <c r="O111" i="1"/>
  <c r="P111" i="1"/>
  <c r="R111" i="1"/>
  <c r="M111" i="1"/>
  <c r="N176" i="1"/>
  <c r="O176" i="1"/>
  <c r="P176" i="1"/>
  <c r="R176" i="1"/>
  <c r="M176" i="1"/>
  <c r="M181" i="1"/>
  <c r="K191" i="1"/>
  <c r="K190" i="1"/>
  <c r="K189" i="1"/>
  <c r="K180" i="1"/>
  <c r="K179" i="1"/>
  <c r="K175" i="1"/>
  <c r="K174" i="1"/>
  <c r="K173" i="1"/>
  <c r="K172" i="1"/>
  <c r="K171" i="1"/>
  <c r="K170" i="1"/>
  <c r="K169" i="1"/>
  <c r="K168" i="1"/>
  <c r="K165" i="1"/>
  <c r="K164" i="1"/>
  <c r="K163" i="1"/>
  <c r="K162" i="1"/>
  <c r="K161" i="1"/>
  <c r="K160" i="1"/>
  <c r="K159" i="1"/>
  <c r="K158" i="1"/>
  <c r="K157" i="1"/>
  <c r="K156" i="1"/>
  <c r="K155" i="1"/>
  <c r="K154"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09" i="1"/>
  <c r="K110" i="1"/>
  <c r="K108"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1" i="1"/>
  <c r="K56" i="1"/>
  <c r="K54" i="1"/>
  <c r="K53" i="1"/>
  <c r="K52" i="1"/>
  <c r="K51" i="1"/>
  <c r="K50" i="1"/>
  <c r="K49" i="1"/>
  <c r="K48" i="1"/>
  <c r="K47" i="1"/>
  <c r="K46" i="1"/>
  <c r="K45" i="1"/>
  <c r="K33" i="1"/>
  <c r="K31" i="1"/>
  <c r="K30" i="1"/>
  <c r="K29" i="1"/>
  <c r="K28" i="1"/>
  <c r="K27" i="1"/>
  <c r="K26" i="1"/>
  <c r="K24" i="1"/>
  <c r="K23" i="1"/>
  <c r="K22" i="1"/>
  <c r="K20" i="1"/>
  <c r="K19" i="1"/>
  <c r="K18" i="1"/>
  <c r="K17" i="1"/>
  <c r="K15" i="1"/>
  <c r="M66" i="3" l="1"/>
  <c r="M65" i="3" s="1"/>
  <c r="N66" i="3"/>
  <c r="N65" i="3" s="1"/>
  <c r="O66" i="3"/>
  <c r="O65" i="3" s="1"/>
  <c r="P66" i="3"/>
  <c r="P65" i="3" s="1"/>
  <c r="R66" i="3"/>
  <c r="R65" i="3" s="1"/>
  <c r="M75" i="3"/>
  <c r="M74" i="3" s="1"/>
  <c r="N75" i="3"/>
  <c r="N74" i="3" s="1"/>
  <c r="O75" i="3"/>
  <c r="O74" i="3" s="1"/>
  <c r="P75" i="3"/>
  <c r="P74" i="3" s="1"/>
  <c r="R75" i="3"/>
  <c r="R74" i="3" s="1"/>
  <c r="M87" i="3"/>
  <c r="M84" i="3" s="1"/>
  <c r="N87" i="3"/>
  <c r="N84" i="3" s="1"/>
  <c r="O87" i="3"/>
  <c r="O84" i="3" s="1"/>
  <c r="P87" i="3"/>
  <c r="P84" i="3" s="1"/>
  <c r="R87" i="3"/>
  <c r="R84" i="3" s="1"/>
  <c r="S87" i="3"/>
  <c r="M94" i="3"/>
  <c r="N94" i="3"/>
  <c r="O94" i="3"/>
  <c r="P94" i="3"/>
  <c r="R96" i="3"/>
  <c r="R94" i="3" s="1"/>
  <c r="M97" i="3"/>
  <c r="N97" i="3"/>
  <c r="O97" i="3"/>
  <c r="P97" i="3"/>
  <c r="R97" i="3"/>
  <c r="M99" i="3"/>
  <c r="N99" i="3"/>
  <c r="O99" i="3"/>
  <c r="P99" i="3"/>
  <c r="R99" i="3"/>
  <c r="K177" i="1"/>
  <c r="K187" i="1"/>
  <c r="K186" i="1"/>
  <c r="K185" i="1"/>
  <c r="K184" i="1"/>
  <c r="K183" i="1"/>
  <c r="K182" i="1"/>
  <c r="K101" i="3"/>
  <c r="K139" i="3"/>
  <c r="K107" i="3"/>
  <c r="K195" i="1"/>
  <c r="K198" i="1"/>
  <c r="K197" i="1"/>
  <c r="K196" i="1"/>
  <c r="K194" i="1"/>
  <c r="K193" i="1"/>
  <c r="R141" i="3" l="1"/>
  <c r="R140" i="3"/>
  <c r="P139" i="3"/>
  <c r="O139" i="3"/>
  <c r="N139" i="3"/>
  <c r="M139" i="3"/>
  <c r="R138" i="3"/>
  <c r="R137" i="3"/>
  <c r="R136" i="3"/>
  <c r="R135" i="3"/>
  <c r="R134" i="3"/>
  <c r="R133" i="3"/>
  <c r="R132" i="3"/>
  <c r="R131" i="3"/>
  <c r="O130" i="3"/>
  <c r="N130" i="3"/>
  <c r="M130" i="3"/>
  <c r="R129" i="3"/>
  <c r="R128" i="3"/>
  <c r="R127" i="3"/>
  <c r="P126" i="3"/>
  <c r="O126" i="3"/>
  <c r="N126" i="3"/>
  <c r="M126" i="3"/>
  <c r="R125" i="3"/>
  <c r="R124" i="3"/>
  <c r="O123" i="3"/>
  <c r="N123" i="3"/>
  <c r="M123" i="3"/>
  <c r="R122" i="3"/>
  <c r="R121" i="3"/>
  <c r="R120" i="3"/>
  <c r="R119" i="3"/>
  <c r="R118" i="3"/>
  <c r="R117" i="3"/>
  <c r="R116" i="3"/>
  <c r="R115" i="3"/>
  <c r="R114" i="3"/>
  <c r="R113" i="3"/>
  <c r="R112" i="3"/>
  <c r="R111" i="3"/>
  <c r="R110" i="3"/>
  <c r="R109" i="3"/>
  <c r="P108" i="3"/>
  <c r="O108" i="3"/>
  <c r="N108" i="3"/>
  <c r="M108" i="3"/>
  <c r="R102" i="3"/>
  <c r="P102" i="3"/>
  <c r="O102" i="3"/>
  <c r="N102" i="3"/>
  <c r="M102" i="3"/>
  <c r="R101" i="3"/>
  <c r="P101" i="3"/>
  <c r="O101" i="3"/>
  <c r="N101" i="3"/>
  <c r="M101" i="3"/>
  <c r="N63" i="3"/>
  <c r="M63" i="3"/>
  <c r="N61" i="3"/>
  <c r="M61" i="3"/>
  <c r="N59" i="3"/>
  <c r="M59" i="3"/>
  <c r="P57" i="3"/>
  <c r="O57" i="3"/>
  <c r="N57" i="3"/>
  <c r="M57" i="3"/>
  <c r="O55" i="3"/>
  <c r="N55" i="3"/>
  <c r="P53" i="3"/>
  <c r="O53" i="3"/>
  <c r="N53" i="3"/>
  <c r="M53" i="3"/>
  <c r="O51" i="3"/>
  <c r="N51" i="3"/>
  <c r="M51" i="3"/>
  <c r="R49" i="3"/>
  <c r="P49" i="3"/>
  <c r="O49" i="3"/>
  <c r="N49" i="3"/>
  <c r="M49" i="3"/>
  <c r="R47" i="3"/>
  <c r="P47" i="3"/>
  <c r="O47" i="3"/>
  <c r="N47" i="3"/>
  <c r="M47" i="3"/>
  <c r="R45" i="3"/>
  <c r="P45" i="3"/>
  <c r="O45" i="3"/>
  <c r="N45" i="3"/>
  <c r="M45" i="3"/>
  <c r="R43" i="3"/>
  <c r="P43" i="3"/>
  <c r="O43" i="3"/>
  <c r="N43" i="3"/>
  <c r="M43" i="3"/>
  <c r="P41" i="3"/>
  <c r="O41" i="3"/>
  <c r="N41" i="3"/>
  <c r="M41" i="3"/>
  <c r="O39" i="3"/>
  <c r="N39" i="3"/>
  <c r="M39" i="3"/>
  <c r="O37" i="3"/>
  <c r="N37" i="3"/>
  <c r="Q36" i="3"/>
  <c r="Q35" i="3" s="1"/>
  <c r="M36" i="3"/>
  <c r="M35" i="3" s="1"/>
  <c r="P35" i="3"/>
  <c r="O35" i="3"/>
  <c r="N35" i="3"/>
  <c r="M25" i="3"/>
  <c r="Q18" i="3"/>
  <c r="P18" i="3"/>
  <c r="O18" i="3"/>
  <c r="N18" i="3"/>
  <c r="M18" i="3"/>
  <c r="R11" i="3"/>
  <c r="R10" i="3" s="1"/>
  <c r="P11" i="3"/>
  <c r="P10" i="3" s="1"/>
  <c r="O11" i="3"/>
  <c r="O10" i="3" s="1"/>
  <c r="N11" i="3"/>
  <c r="N10" i="3" s="1"/>
  <c r="M11" i="3"/>
  <c r="M10" i="3" s="1"/>
  <c r="R123" i="3" l="1"/>
  <c r="R139" i="3"/>
  <c r="Q9" i="3"/>
  <c r="M107" i="3"/>
  <c r="M9" i="3" s="1"/>
  <c r="R126" i="3"/>
  <c r="O107" i="3"/>
  <c r="O9" i="3" s="1"/>
  <c r="N107" i="3"/>
  <c r="N9" i="3" s="1"/>
  <c r="R130" i="3"/>
  <c r="R108" i="3"/>
  <c r="P9" i="3"/>
  <c r="R107" i="3" l="1"/>
  <c r="R9" i="3" s="1"/>
  <c r="P192" i="1"/>
  <c r="O192" i="1"/>
  <c r="N192" i="1"/>
  <c r="M192" i="1"/>
  <c r="R197" i="1"/>
  <c r="R196" i="1"/>
  <c r="R194" i="1"/>
  <c r="R178" i="1"/>
  <c r="P178" i="1"/>
  <c r="O178" i="1"/>
  <c r="N178" i="1"/>
  <c r="M178" i="1"/>
  <c r="R160" i="1"/>
  <c r="R139" i="1"/>
  <c r="Q139" i="1"/>
  <c r="P139" i="1"/>
  <c r="O139" i="1"/>
  <c r="N139" i="1"/>
  <c r="M139" i="1"/>
  <c r="R107" i="1"/>
  <c r="P107" i="1"/>
  <c r="O107" i="1"/>
  <c r="N107" i="1"/>
  <c r="M107" i="1"/>
  <c r="R42" i="1"/>
  <c r="R38" i="1"/>
  <c r="R37" i="1"/>
  <c r="R40" i="1"/>
  <c r="R36" i="1"/>
  <c r="P35" i="1"/>
  <c r="O35" i="1"/>
  <c r="N35" i="1"/>
  <c r="M35" i="1"/>
  <c r="R32" i="1"/>
  <c r="P32" i="1"/>
  <c r="O32" i="1"/>
  <c r="N32" i="1"/>
  <c r="M32" i="1"/>
  <c r="P21" i="1"/>
  <c r="O21" i="1"/>
  <c r="N21" i="1"/>
  <c r="M21" i="1"/>
  <c r="R16" i="1"/>
  <c r="P16" i="1"/>
  <c r="O16" i="1"/>
  <c r="N16" i="1"/>
  <c r="M16" i="1"/>
  <c r="M14" i="1"/>
  <c r="R11" i="1"/>
  <c r="P11" i="1"/>
  <c r="O11" i="1"/>
  <c r="N11" i="1"/>
  <c r="M11" i="1"/>
  <c r="R192" i="1" l="1"/>
  <c r="O181" i="1"/>
  <c r="R35" i="1"/>
  <c r="Q10" i="1"/>
  <c r="N153" i="1"/>
  <c r="P153" i="1"/>
  <c r="O153" i="1"/>
  <c r="N181" i="1"/>
  <c r="P181" i="1"/>
  <c r="R181" i="1"/>
  <c r="R153" i="1"/>
  <c r="M10" i="1" l="1"/>
  <c r="N10" i="1"/>
  <c r="P10" i="1"/>
  <c r="O10" i="1"/>
  <c r="R10" i="1"/>
</calcChain>
</file>

<file path=xl/sharedStrings.xml><?xml version="1.0" encoding="utf-8"?>
<sst xmlns="http://schemas.openxmlformats.org/spreadsheetml/2006/main" count="1727" uniqueCount="882">
  <si>
    <r>
      <t xml:space="preserve">Papildu nepieciešamais finansējums, </t>
    </r>
    <r>
      <rPr>
        <i/>
        <sz val="8"/>
        <color theme="1"/>
        <rFont val="Times New Roman"/>
        <family val="1"/>
        <charset val="186"/>
      </rPr>
      <t>euro</t>
    </r>
  </si>
  <si>
    <t>N.p.k.</t>
  </si>
  <si>
    <t>Prioritāra pasākuma kods</t>
  </si>
  <si>
    <t>Prioritāra pasākuma nosaukums</t>
  </si>
  <si>
    <t>Budžeta programmas (apakšprogrammas) kods un nosaukums</t>
  </si>
  <si>
    <t>2025.gads</t>
  </si>
  <si>
    <t>Pasākuma pabeigšanas gads
(ja tas ir terminēts)</t>
  </si>
  <si>
    <t>Kopā (visi prioritārie pasākumi):</t>
  </si>
  <si>
    <t>03. Ministru kabinets kopā:</t>
  </si>
  <si>
    <t>04. Korupcijas novēršanas un apkarošanas birojs kopā:</t>
  </si>
  <si>
    <t>08. Sabiedrības integrācijas fonds kopā:</t>
  </si>
  <si>
    <t>11. Ārlietu ministrija kopā:</t>
  </si>
  <si>
    <t>12. Ekonomikas ministrija kopā:</t>
  </si>
  <si>
    <t>13. Finanšu ministrija kopā:</t>
  </si>
  <si>
    <t>14. Iekšlietu ministrija kopā:</t>
  </si>
  <si>
    <t>16. Zemkopības ministrija kopā:</t>
  </si>
  <si>
    <t>17. Satiksmes ministrija kopā:</t>
  </si>
  <si>
    <t>18. Labklājības ministrija kopā:</t>
  </si>
  <si>
    <t>19. Tieslietu ministrija kopā:</t>
  </si>
  <si>
    <t>22. Kultūras ministrija kopā:</t>
  </si>
  <si>
    <t>29. Veselības ministrija kopā:</t>
  </si>
  <si>
    <t>2026.gads</t>
  </si>
  <si>
    <t>Turpmākā laikposmā līdz pasākuma pabeigšanai 
(ja tas ir terminēts)</t>
  </si>
  <si>
    <t>Turpmāk katru gadu
(ja pasākums nav terminēts)</t>
  </si>
  <si>
    <t>03_01_P</t>
  </si>
  <si>
    <t xml:space="preserve"> 01.00.00</t>
  </si>
  <si>
    <t>Ministru kabineta darbības nodrošināšana, valsts pārvaldes politika</t>
  </si>
  <si>
    <t>03_02_P</t>
  </si>
  <si>
    <t>Kopā:</t>
  </si>
  <si>
    <t>04_01_P</t>
  </si>
  <si>
    <t>Korupcijas novēršanas un apkarošanas birojs</t>
  </si>
  <si>
    <t>11_01_P</t>
  </si>
  <si>
    <t>11_02_P</t>
  </si>
  <si>
    <t>11_03_P</t>
  </si>
  <si>
    <t>11_04_P</t>
  </si>
  <si>
    <t>11_05_P</t>
  </si>
  <si>
    <t>11_06_P</t>
  </si>
  <si>
    <t>Latvijas kandidatūras ANO Drošības padomes vēlēšanās 2025.g. lobija kampaņas nodrošināšana Latvijas dalībai ANO Drošības padomē 2026-2028.g.</t>
  </si>
  <si>
    <t>Nozaru vadība un politikas plānošana</t>
  </si>
  <si>
    <t>97.00.00</t>
  </si>
  <si>
    <t>Iemaksas starptautiskajās organizācijās</t>
  </si>
  <si>
    <t>02.00.00</t>
  </si>
  <si>
    <t>Attīstības sadarbības projekti un starptautiskā palīdzība</t>
  </si>
  <si>
    <t xml:space="preserve">07.00.00 </t>
  </si>
  <si>
    <t>07.00.00</t>
  </si>
  <si>
    <t>12_01_P</t>
  </si>
  <si>
    <t>Pirmās nepieciešamības preču nodrošināšana iedzīvotājiem valsts apdraudējuma gadījumā</t>
  </si>
  <si>
    <t>24.00.00</t>
  </si>
  <si>
    <t>26.01.00</t>
  </si>
  <si>
    <t>13_01_P</t>
  </si>
  <si>
    <t>13_02_P</t>
  </si>
  <si>
    <t>13_03_P</t>
  </si>
  <si>
    <t>13_04_P</t>
  </si>
  <si>
    <t>13_05_P</t>
  </si>
  <si>
    <t>13_06_P</t>
  </si>
  <si>
    <t>13_07_P</t>
  </si>
  <si>
    <t>33.00.00</t>
  </si>
  <si>
    <t>Valsts ieņēmumu un muitas politikas nodrošināšana</t>
  </si>
  <si>
    <t>14_01_P</t>
  </si>
  <si>
    <t>14_02_P</t>
  </si>
  <si>
    <t>02.03.00</t>
  </si>
  <si>
    <t>06.01.00</t>
  </si>
  <si>
    <t>10.00.00</t>
  </si>
  <si>
    <t>11.01.00</t>
  </si>
  <si>
    <t>38.05.00</t>
  </si>
  <si>
    <t>42.00.00</t>
  </si>
  <si>
    <t>Valsts policija</t>
  </si>
  <si>
    <t>Ugunsdrošība, glābšana un civilā aizsardzība</t>
  </si>
  <si>
    <t>Valsts robežsardzes darbība</t>
  </si>
  <si>
    <t>Pilsonības un migrācijas lietu pārvalde</t>
  </si>
  <si>
    <t>Veselības aprūpe un fiziskā sagatavotība</t>
  </si>
  <si>
    <t>Iekšējās drošības biroja darbība</t>
  </si>
  <si>
    <t>14_03_P</t>
  </si>
  <si>
    <t>Valsts apmaksātu veselības aprūpes pakalpojumu pieejamības paaugstināšana Iekšlietu ministrijas sistēmas iestāžu un Ieslodzījuma vietu pārvaldes amatpersonām ar speciālajām dienesta pakāpēm</t>
  </si>
  <si>
    <t>14_04_P</t>
  </si>
  <si>
    <t>14_05_P</t>
  </si>
  <si>
    <t>Jaunu katastrofu pārvaldīšanas centru būvniecība</t>
  </si>
  <si>
    <t>40.02.00</t>
  </si>
  <si>
    <t>Nekustamais īpašums un centralizētais iepirkums</t>
  </si>
  <si>
    <t>2028</t>
  </si>
  <si>
    <t>14_06_P</t>
  </si>
  <si>
    <t>14_07_P</t>
  </si>
  <si>
    <t>14_08_P</t>
  </si>
  <si>
    <t>14_09_P</t>
  </si>
  <si>
    <t>14_10_P</t>
  </si>
  <si>
    <t>14_11_P</t>
  </si>
  <si>
    <t>14_12_P</t>
  </si>
  <si>
    <t>14_13_P</t>
  </si>
  <si>
    <t>14_14_P</t>
  </si>
  <si>
    <t>14_15_P</t>
  </si>
  <si>
    <t>Datortehnikas un tīkla drošības iekārtu nomaiņa kiberdraudu mazināšanai Iekšlietu resorā</t>
  </si>
  <si>
    <t>2026</t>
  </si>
  <si>
    <t>Vienotās sakaru un informācijas sistēmas uzturēšana un vadība</t>
  </si>
  <si>
    <t>14_16_P</t>
  </si>
  <si>
    <t>14_17_P</t>
  </si>
  <si>
    <t>14_18_P</t>
  </si>
  <si>
    <t>14_19_P</t>
  </si>
  <si>
    <t>14_20_P</t>
  </si>
  <si>
    <t>14_21_P</t>
  </si>
  <si>
    <t>14_22_P</t>
  </si>
  <si>
    <t>14_23_P</t>
  </si>
  <si>
    <t>14_24_P</t>
  </si>
  <si>
    <t>14_25_P</t>
  </si>
  <si>
    <t>Inovatīvu tehnoloģiju ilgtspējīga uzturēšana un attīstība Iekšlietu ministrijas  resorā</t>
  </si>
  <si>
    <t>Datu pārraides tīkla ātruma palielināšana IeM padotības iestāžu struktūrvienībām</t>
  </si>
  <si>
    <t>Automatizēta un efektīva kontroles risinājuma ieviešana ģimenes vardarbības gadījumu prevencijai, identificēšanai un novēršanai</t>
  </si>
  <si>
    <t>Organizētās noziedzības novēršanas un apkarošanas plāna 2023.-2025. gadam realizācija</t>
  </si>
  <si>
    <t>14_26_P</t>
  </si>
  <si>
    <t>Ieroču glabāšanas vietu izveide (pielāgošana) un aprīkojuma iegāde</t>
  </si>
  <si>
    <t>2025</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</si>
  <si>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</si>
  <si>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</si>
  <si>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</si>
  <si>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</si>
  <si>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</si>
  <si>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</si>
  <si>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</si>
  <si>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</si>
  <si>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</si>
  <si>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</si>
  <si>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</si>
  <si>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</si>
  <si>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</si>
  <si>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</si>
  <si>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</si>
  <si>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</si>
  <si>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</si>
  <si>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Klasificēto dokumentu reģistrācijas/ uzskaites sistēmas ieviešana un uzturēšana</t>
  </si>
  <si>
    <t>Valsts noslēpuma aizsardzības pasākumu uzlabošana</t>
  </si>
  <si>
    <t>Valsts robežsardzes mobilo videonovērošanas kompleksu nomaiņa</t>
  </si>
  <si>
    <t>Speciālo ierīču un tehnisko līdzekļu iegāde</t>
  </si>
  <si>
    <t>Nojumju būvniecība robežapsardzības nodaļās</t>
  </si>
  <si>
    <t xml:space="preserve">Valsts robežsardzes Aviācijas pārvaldes infrastruktūras atjaunošana un attīstīšana </t>
  </si>
  <si>
    <t>Jaunu kuģošanas līdzekļu iegāde Valsts robežsardzei</t>
  </si>
  <si>
    <t>14_44_P</t>
  </si>
  <si>
    <t>14_45_P</t>
  </si>
  <si>
    <t>14_46_P</t>
  </si>
  <si>
    <t>14_47_P</t>
  </si>
  <si>
    <t>14_48_P</t>
  </si>
  <si>
    <t>14_49_P</t>
  </si>
  <si>
    <t>14_50_P</t>
  </si>
  <si>
    <t>14_51_P</t>
  </si>
  <si>
    <t>14_52_P</t>
  </si>
  <si>
    <t>14_53_P</t>
  </si>
  <si>
    <t>Vienota kontaktpunkta izveide personu sagatavošanai lietot digitālās iespējas (eID karte, eParaksts mobile, oficiālā e-adrese)</t>
  </si>
  <si>
    <t>Amatpersonu fiziskās sagatavotības, veselības aprūpes un sociālo garantiju uzskaites informācijas sistēmas pilnveide</t>
  </si>
  <si>
    <t>08_01_P</t>
  </si>
  <si>
    <t>08_02_P</t>
  </si>
  <si>
    <t>08_03_P</t>
  </si>
  <si>
    <t>08_04_P</t>
  </si>
  <si>
    <t>Vienota latviešu valodas apmācību atbalsta programma cittautiešiem, personām ar bēgļa vai alternatīvo statusu, mazākumtautībām un reemigrantiem.</t>
  </si>
  <si>
    <t>Palielināts atbalsts Mazākumtautību un saliedētas sabiedrības programmai</t>
  </si>
  <si>
    <t>Vienas pieturas aģentūra pakalpojuma sniegšanai ES pilsoņiem</t>
  </si>
  <si>
    <t>Sabiedrības integrācijas fonda vadība</t>
  </si>
  <si>
    <t>16_01_P</t>
  </si>
  <si>
    <t>16_02_P</t>
  </si>
  <si>
    <t>27.00.00</t>
  </si>
  <si>
    <t>Augu veselība un augu aprites uzraudzība</t>
  </si>
  <si>
    <t>21.02.00</t>
  </si>
  <si>
    <t>24.01.00</t>
  </si>
  <si>
    <t>Meža resursu valsts uzraudzība</t>
  </si>
  <si>
    <t>Sabiedriskā finansējuma administrēšana un valsts uzraudzība lauksaimniecībā</t>
  </si>
  <si>
    <t>16_03_P</t>
  </si>
  <si>
    <t>22.01.00</t>
  </si>
  <si>
    <t>16_04_P</t>
  </si>
  <si>
    <t>20.01.00</t>
  </si>
  <si>
    <t>16_05_P</t>
  </si>
  <si>
    <t>16_06_P</t>
  </si>
  <si>
    <t>16_07_P</t>
  </si>
  <si>
    <t xml:space="preserve">Zivju resursu mākslīgās atražošanas plāna īstenošana, pielietojamo pētījumu akvakultūrā un zinātiniskā padoma zivsaimniecības jomā nodrošināšana </t>
  </si>
  <si>
    <t>Zivju izmantošanas regulēšana, atražošana un izpēte</t>
  </si>
  <si>
    <t>16_08_P</t>
  </si>
  <si>
    <t>Izdevumi Eiropas lauksaimniecības garantiju fonda (ELGF) projektu un pasākumu īstenošanai (2023-2027)</t>
  </si>
  <si>
    <t>16_09_P</t>
  </si>
  <si>
    <t>16_10_P</t>
  </si>
  <si>
    <t>Valsts atbalsts lauksaimniecībai un lauku attīstībai</t>
  </si>
  <si>
    <t>16_11_P</t>
  </si>
  <si>
    <t>Nozares kritiskās infrastruktūras (D kategorijas) nodrošinājums</t>
  </si>
  <si>
    <t>16_12_P</t>
  </si>
  <si>
    <t>Ekspertu pakalpojumu apmaksa, mikroliegumu veidošanai meža zemēs</t>
  </si>
  <si>
    <t>16_13_P</t>
  </si>
  <si>
    <t>16_14_P</t>
  </si>
  <si>
    <t>16_15_P</t>
  </si>
  <si>
    <t>21.01.00</t>
  </si>
  <si>
    <t>16_16_P</t>
  </si>
  <si>
    <t>16_17_P</t>
  </si>
  <si>
    <t>16_18_P</t>
  </si>
  <si>
    <t>16_19_P</t>
  </si>
  <si>
    <t>16_20_P</t>
  </si>
  <si>
    <t>16_21_P</t>
  </si>
  <si>
    <t>20.02.00</t>
  </si>
  <si>
    <t>Riska zinātniskā novērtēšana un references laboratorijas funkciju veikšana dzīvnieku veselības, pārtikas un dzīvnieku barības jomā</t>
  </si>
  <si>
    <t>17_01_P</t>
  </si>
  <si>
    <t>17_02_P</t>
  </si>
  <si>
    <t>17_03_P</t>
  </si>
  <si>
    <t>17_04_P</t>
  </si>
  <si>
    <t>17_05_P</t>
  </si>
  <si>
    <t>17_06_P</t>
  </si>
  <si>
    <t>17_07_P</t>
  </si>
  <si>
    <t>17_08_P</t>
  </si>
  <si>
    <t>17_09_P</t>
  </si>
  <si>
    <t>17_10_P</t>
  </si>
  <si>
    <t>17_11_P</t>
  </si>
  <si>
    <t>Valsts autoceļu uzturēšana un atjaunošana</t>
  </si>
  <si>
    <t>31.04.00</t>
  </si>
  <si>
    <t>31.09.00</t>
  </si>
  <si>
    <t>Finansējums dzelzceļa publiskai infrastruktūrai</t>
  </si>
  <si>
    <t>04.03.00</t>
  </si>
  <si>
    <t>Datu apmaiņas platformu, apraides sistēmu un informācijas sistēmu uzturēšana, monitorings un attīstība</t>
  </si>
  <si>
    <t>2027</t>
  </si>
  <si>
    <t>17_12_P</t>
  </si>
  <si>
    <t>17_13_P</t>
  </si>
  <si>
    <t>Jauna vilcienu remontu centra izveide</t>
  </si>
  <si>
    <t>Elektrovilcienu pārbūve uz 25kV AC</t>
  </si>
  <si>
    <t>23.06.00</t>
  </si>
  <si>
    <t>21_01_P</t>
  </si>
  <si>
    <t>21_02_P</t>
  </si>
  <si>
    <t>21_03_P</t>
  </si>
  <si>
    <t>30.00.00</t>
  </si>
  <si>
    <t>Attīstības nacionālie atbalsta instrumenti</t>
  </si>
  <si>
    <t>21_04_P</t>
  </si>
  <si>
    <t>23.02.00</t>
  </si>
  <si>
    <t>21_05_P</t>
  </si>
  <si>
    <t>24.05.00</t>
  </si>
  <si>
    <t>21_06_P</t>
  </si>
  <si>
    <t>22_01_P</t>
  </si>
  <si>
    <t>19.07.00</t>
  </si>
  <si>
    <t>Mākslas un literatūra</t>
  </si>
  <si>
    <t>22_02_P</t>
  </si>
  <si>
    <t>22_03_P</t>
  </si>
  <si>
    <t>22.03.00</t>
  </si>
  <si>
    <t>19_01_P</t>
  </si>
  <si>
    <t>04.01.00</t>
  </si>
  <si>
    <t>18_01_P</t>
  </si>
  <si>
    <t>05.01.00</t>
  </si>
  <si>
    <t>18_02_P</t>
  </si>
  <si>
    <t>04.00.00</t>
  </si>
  <si>
    <t>97.01.00</t>
  </si>
  <si>
    <t>97.02.00</t>
  </si>
  <si>
    <t>Valsts atbalsts sociālajai apdrošināšanai</t>
  </si>
  <si>
    <t>Nozares centralizēto funkciju izpilde</t>
  </si>
  <si>
    <t>18_03_P</t>
  </si>
  <si>
    <t>18_04_P</t>
  </si>
  <si>
    <t>04.05.00</t>
  </si>
  <si>
    <t>Nozares centralizēto funkciju izpilde (konsolidējamā pozīcija)</t>
  </si>
  <si>
    <t>18_05_P</t>
  </si>
  <si>
    <t>18_06_P</t>
  </si>
  <si>
    <t>Valsts sociālie pabalsti</t>
  </si>
  <si>
    <t>18_07_P</t>
  </si>
  <si>
    <t>05.03.00</t>
  </si>
  <si>
    <t>Aprūpe valsts sociālās aprūpes institūcijās</t>
  </si>
  <si>
    <t>Valsts sociālās apdrošināšanas aģentūras speciālais budžets</t>
  </si>
  <si>
    <t>18_08_P</t>
  </si>
  <si>
    <t>05.37.00</t>
  </si>
  <si>
    <t>05.62.00</t>
  </si>
  <si>
    <t>Invaliditātes ekspertīžu nodrošināšana</t>
  </si>
  <si>
    <t>18_09_P</t>
  </si>
  <si>
    <t>18_10_P</t>
  </si>
  <si>
    <t>29_01_P</t>
  </si>
  <si>
    <t>33.17.00</t>
  </si>
  <si>
    <t>33.18.00</t>
  </si>
  <si>
    <t>39.03.00</t>
  </si>
  <si>
    <t>45.01.00</t>
  </si>
  <si>
    <t>Primārās ambulatorās veselības aprūpes nodrošināšana</t>
  </si>
  <si>
    <t>Neatliekamās medicīniskās palīdzības nodrošināšana stacionārās ārstniecības iestādēs</t>
  </si>
  <si>
    <t>Plānveida stacionāro veselības aprūpes pakalpojumu nodrošināšana</t>
  </si>
  <si>
    <t>Veselības aprūpes finansējuma administrēšana un ekonomiskā novērtēšana</t>
  </si>
  <si>
    <t>29_02_P</t>
  </si>
  <si>
    <t>29_03_P</t>
  </si>
  <si>
    <t>29_04_P</t>
  </si>
  <si>
    <t>29_05_P</t>
  </si>
  <si>
    <t>29_06_P</t>
  </si>
  <si>
    <t>15_1_P</t>
  </si>
  <si>
    <t>15_2_P</t>
  </si>
  <si>
    <t>15_3_P</t>
  </si>
  <si>
    <t>16_22_P</t>
  </si>
  <si>
    <t>Iekšlietu ministrijas iestāžu kapacitātes stiprināšana valsts pārvaldes atlīdzības reformas ietvaros</t>
  </si>
  <si>
    <t>Dotācija jauno vilcienu iegādei un remonta centra izbūvei</t>
  </si>
  <si>
    <t>2027.gads</t>
  </si>
  <si>
    <t>2028.gads</t>
  </si>
  <si>
    <t>Krīzes vadības centra kapacitātes nodrošināšana</t>
  </si>
  <si>
    <t>01.00.00</t>
  </si>
  <si>
    <t>Informatīvās telpas drošības stiprināšanas un sabiedrības noturību veicinoši pasākumi</t>
  </si>
  <si>
    <t xml:space="preserve"> 06.00.00</t>
  </si>
  <si>
    <t>Latviešu valodas apmācības programma</t>
  </si>
  <si>
    <t xml:space="preserve"> 05.00.00</t>
  </si>
  <si>
    <t>NVO atbalsta un sabiedrības saliedētības programma</t>
  </si>
  <si>
    <t>Sabiedrības saliedētības veicināšana Latgales reģionā. </t>
  </si>
  <si>
    <t>Sabiedrības un valsts drošības stiprināšana, kritisko pakalpojumu un migrācijas un patvēruma plūsmas efektīva pārvaldība</t>
  </si>
  <si>
    <t>Infrastruktūras izveide iekšlietu dienestu reaģēšanas spēju stiprināšanai</t>
  </si>
  <si>
    <t xml:space="preserve">Valsts robežas joslas infrastruktūras izveide </t>
  </si>
  <si>
    <t>Valsts ugunsdzēsības un glābšanas dienesta struktūrvienību dzīvības glābšanas spēju stiprināšanas nodrošināšana - 158  papildu amatpersonu ar speciālajām dienesta pakāpēm amata vietu ieviešana</t>
  </si>
  <si>
    <t>Valsts policijas un Valsts ugunsdzēsības un glābšanas dienesta amatpersonu ar speciālajām dienesta pakāpēm nodrošināšana ar nepieciešamiem formas tērpiem un speciālo apģērbu</t>
  </si>
  <si>
    <t>Elektroniskās uzraudzības sistēmas ieviešana un uzturēšana</t>
  </si>
  <si>
    <t xml:space="preserve">Nekustamo īpašumu tehniskā stāvokļa uzlabošana </t>
  </si>
  <si>
    <t>Valsts policijas kriminālpolicijas reaģēšanas spējas attīstība un materiāltehniskās kapacitātes stiprināšana  paaugstināta drošības apdraudējuma gadījumā (izdevumi klasificēti)</t>
  </si>
  <si>
    <t>Speciālo uzdevumu bataljona kapacitātes stiprināšana</t>
  </si>
  <si>
    <t>Valsts policijas kapacitātes stiprināšana un attīstība kibernoziegumu apkarošanas jomā</t>
  </si>
  <si>
    <t>Iekšlietu ministrijas radio sakaru tīkla gala iekārtu šifrēšana</t>
  </si>
  <si>
    <t>Jaunas ēkas būvniecība konsorcija "Iekšējās drošības akadēmija" vajadzībām</t>
  </si>
  <si>
    <t>Speciālo operāciju vienības kapacitātes stiprināšana</t>
  </si>
  <si>
    <t>Valsts civilās aizsardzības mācību RADEX 2025 organizēšana</t>
  </si>
  <si>
    <t>Nodrošinājuma valsts aģentūras kapacitātes stiprināšana saistībā ar sankcionētās mantas glabāšanu un tālāku rīcību</t>
  </si>
  <si>
    <t xml:space="preserve">Administratīvo pārkāpumu uzskaites sistēmas pilnveidošana un uzturēšana </t>
  </si>
  <si>
    <t>Valsts policijas un Valsts robežsardzes  īpašam riskam pakļauto transportlīdzekļu KASKO apdrošināšana</t>
  </si>
  <si>
    <t>40.03.00</t>
  </si>
  <si>
    <t>Lietiskie pierādījumi un izņemtā manta</t>
  </si>
  <si>
    <t>Valsts robežsardzes koledžas objektu atjaunošana</t>
  </si>
  <si>
    <t>Valsts policijas, Valsts ugunsdzēsības un glābšanas dienesta un Valsts robežsardzes amatpersonu ar speciālajām dienesta pakāpēm atkārtota pirmās palīdzības apmācība</t>
  </si>
  <si>
    <t>Noliktavu kompleksa Piedrujas ielā 20, Rīgā un Liepājas ielā 2B, Ludzā labiekārtošana</t>
  </si>
  <si>
    <t>Latvijas kiberdrošības stratēģijas īstenošana</t>
  </si>
  <si>
    <t>Informatīvās kampaņas iedzīvotāju zināšanu un noturības veidošanai dažādu apdraudējumu gadījumā</t>
  </si>
  <si>
    <t>Vienotā iekšlietu loģistikas centra izveide</t>
  </si>
  <si>
    <t xml:space="preserve">Sadārdzinājums komunālajiem pakalpojumiem, precēm un citiem pakalpojumiem </t>
  </si>
  <si>
    <t>Video novērošanas sistēmu pielāgošana atbilstoši drošības prasībām</t>
  </si>
  <si>
    <t>Transportlīdzekļu iegāde Valsts policijas vajadzībām</t>
  </si>
  <si>
    <t>Pašvaldību ugunsdzēsības organizāciju reaģēšanas spēju pilnveidošana</t>
  </si>
  <si>
    <t>Amatpersonu ar speciālajām dienesta pakāpēm psiholoģiskā atbalsta pilnveide ēku kompleksā Piestātnes ielā 14, Jūrmalā</t>
  </si>
  <si>
    <t xml:space="preserve">Pilsonības un migrācijas lietu pārvaldes Personalizācijas centra rekonstrukcija Rīgā, Bruņinieku ielā 72B  un pagaidu noma Personalizācijas centra pārvietošanai uz laiku </t>
  </si>
  <si>
    <t xml:space="preserve">Valsts policijas struktūrvienību materiāli tehniskais nodrošinājums </t>
  </si>
  <si>
    <t xml:space="preserve">Valsts robežsardzes helikopteru A109 E Power novecojušās elektrooptiskās kameras instalācijas nomaiņa </t>
  </si>
  <si>
    <t xml:space="preserve">Bezpilota gaisa kuģu iegāde, lai nodrošinātu procesu efektīvāku izmeklēšanu  </t>
  </si>
  <si>
    <t>Narkotisko vielu nelegālās aprites apkarošana</t>
  </si>
  <si>
    <t>Valsts policijas infrastruktūras uzlabošana kinoloģijas jomā</t>
  </si>
  <si>
    <t>Robežzīmju nomaiņa uz Latvijas Republikas - Lietuvas Republikas valsts robežas</t>
  </si>
  <si>
    <t>Valsts policijas kapacitātes stiprināšana un attīstība kriminālistikas jomā</t>
  </si>
  <si>
    <t>14_54_P</t>
  </si>
  <si>
    <t>14_55_P</t>
  </si>
  <si>
    <t>14_56_P</t>
  </si>
  <si>
    <t>Drošas un efektīvas kopdarbības platformas ieviešana (Microsoft mākoņpakalpojumi)</t>
  </si>
  <si>
    <t xml:space="preserve">Piekļuves kontroles tehniskās platformas izveide </t>
  </si>
  <si>
    <t>14_57_P</t>
  </si>
  <si>
    <t>14_58_P</t>
  </si>
  <si>
    <t>14_59_P</t>
  </si>
  <si>
    <t>14_60_P</t>
  </si>
  <si>
    <t>14_61_P</t>
  </si>
  <si>
    <t>14_62_P</t>
  </si>
  <si>
    <t>Radiometriskās kontroles aprīkojuma apkope un remonts, lai nodrošinātu radiometriskās kontroles sistēmas stabilu un nepārtrauktu darbību</t>
  </si>
  <si>
    <t>Gaisa satiksmes vadības sistēmas ATRACC īre</t>
  </si>
  <si>
    <t>Valsts policijas koledžas neformālās izglītības programmu "Civilā aizsardzība militārā uzbrukuma un ārkārtas situācijās/Policijas darbs ārkārtas situācijās un izņēmuma stāvoklī/Policijas amatpersonu kompetences miera uzturēšanas misijās" organizēšanai un īstenošanai nepieciešamā ekipējuma iegāde</t>
  </si>
  <si>
    <t>Iekšlietu ministrijas sistēmas iestāžu amatpersonu ar speciālajām dienesta pakāpēm fiziskās sagatavotības uzlabošana</t>
  </si>
  <si>
    <t>Patvertņu un vietu, kur var patverties, atjaunošana un izveidošana</t>
  </si>
  <si>
    <t>2034</t>
  </si>
  <si>
    <t>Ar bērna kopšanu saistītā atbalsta pilnveidošana</t>
  </si>
  <si>
    <t>Materiālā atbalsta pilnveidošana bērna ar invaliditāti īpašas kopšanas pabalsta saņēmējiem</t>
  </si>
  <si>
    <t xml:space="preserve">Sociālo pakalpojumu pieejamības nodrošināšana
</t>
  </si>
  <si>
    <t xml:space="preserve"> Sociālās rehabilitācijas valsts programmas</t>
  </si>
  <si>
    <t>Pakalpojumu vardarbības mazināšanai un novēršanai pilnveidošana</t>
  </si>
  <si>
    <t>Materiālā atbalsta pilnveidošana ārpusģimenes aprūpē esošiem bērniem</t>
  </si>
  <si>
    <t>Valsts kompensācijas pašvaldībām pabalsta bērna uzturam audžuģimenei pārskatīšana</t>
  </si>
  <si>
    <t xml:space="preserve"> Valsts atbalsts ārpusģimenes aprūpei</t>
  </si>
  <si>
    <t>Atbalsts minimālā sociālo pakalpojuma groza ieviešanai - līdzfinansējums pašvaldībām ģimenes asistenta pakalpojuma nodrošināšanai</t>
  </si>
  <si>
    <t>Atbalsts minimālā sociālo pakalpojuma groza ieviešanai - līdzfinansējums pašvaldībām atelpas brīža pakalpojuma nodrošināšanai</t>
  </si>
  <si>
    <t>Atbalsta pilnveidošana ģimenēm ar bērniem</t>
  </si>
  <si>
    <t>Bērnu aizsardzības centra darbības nodrošināšana</t>
  </si>
  <si>
    <t>Konkurētspējīga atalgojuma nodrošināšana nozares pārvaldībā nodarbinātajiem</t>
  </si>
  <si>
    <t>18_11_P</t>
  </si>
  <si>
    <t>VSAA administratīvās kapacitātes stiprināšana</t>
  </si>
  <si>
    <t>18_12_P</t>
  </si>
  <si>
    <t>Atbalsta pakalpojumi personām ar atkarībām</t>
  </si>
  <si>
    <t>18_13_P</t>
  </si>
  <si>
    <t>Sociālo pakalpojumu personām ar invaliditāti pilnveidošana</t>
  </si>
  <si>
    <t>18_14_P</t>
  </si>
  <si>
    <t xml:space="preserve">Valsts atbalsta pilnveidošana nestrādājošiem bērna invalīda kopšanas pabalsta saņēmējiem  pensiju nodrošinājumam </t>
  </si>
  <si>
    <t>18_15_P</t>
  </si>
  <si>
    <t>Atbalsta pilnveidošana ārpusģimenes aprūpes pakalpojumu sniedzējiem un pakalpojumu pieejamības palielināšana</t>
  </si>
  <si>
    <t>18_16_P</t>
  </si>
  <si>
    <t xml:space="preserve">Sociālās aizsardzības palielināšana vecākiem ar bērniem </t>
  </si>
  <si>
    <t>18_17_P</t>
  </si>
  <si>
    <t>Publisko personu nomas maksas sadārdzinājuma segšana</t>
  </si>
  <si>
    <t>18_18_P</t>
  </si>
  <si>
    <t xml:space="preserve">Ieguldījumi nozares iestāžu infrastruktūras sakārtošanā </t>
  </si>
  <si>
    <t>18_19_P</t>
  </si>
  <si>
    <t>18_20_P</t>
  </si>
  <si>
    <t>Skolēnu vasaras nodarbinātības pasākuma nodrošināšana un brīvprātīgā darba politikas ieviešana</t>
  </si>
  <si>
    <t>18_21_P</t>
  </si>
  <si>
    <t>Mērķdotācijas sociālajiem darbiniekiem</t>
  </si>
  <si>
    <t>18_22_P</t>
  </si>
  <si>
    <t>Pabalsta par asistenta izmantošanu personām ar I grupas redzes invaliditāti palielināšana</t>
  </si>
  <si>
    <t>Rezervju veidošana veselības aprūpē</t>
  </si>
  <si>
    <t>39.04.00</t>
  </si>
  <si>
    <t>Neatliekamā medicīniskā palīdzība</t>
  </si>
  <si>
    <t>Neatliekamās medicīniskās palīdzības dienesta pamatfunkciju stiprināšana, tai skaitā gatavībai ārkārtas gadījumos</t>
  </si>
  <si>
    <t>Klīnisko universitātes slimnīcu un reģionālo slimnīcu infrastruktūras sagatavotības uzlabošana ārkārtas situācijām un valsts apdraudējuma gadījumā (pagrabu attīrīšana un rezerves ģeneratoru nodrošināšana)</t>
  </si>
  <si>
    <t xml:space="preserve">Primārās veselības aprūpes stiprināšana </t>
  </si>
  <si>
    <t xml:space="preserve">33.14.00 </t>
  </si>
  <si>
    <t>Nacionālais veselības dienesta IKT kiberdrošības nodrošināšanas un attīstības pasākumu komplekss</t>
  </si>
  <si>
    <t>Kritisko veselības aprūpes pakalpojumu  sniegšanas stiprināšana valsts apdraudējuma gadījumā (stacionāro veselības aprūpes pakalpojumu profilos)</t>
  </si>
  <si>
    <t>20. Klimata un enerģētikas ministrija kopā:</t>
  </si>
  <si>
    <t>20_01_P</t>
  </si>
  <si>
    <t>Enerģētiskās neatkarības un drošības stiprināšana</t>
  </si>
  <si>
    <t>20_02_P</t>
  </si>
  <si>
    <t>Pakalpojumu nepārtrauktības nodrošināšana enerģētiskās drošības un neatkarības jomā</t>
  </si>
  <si>
    <t>Pakāpeniska un daļēja apcietināto un notiesāto personu konvojēšanas funkcijas pārņemšana no Valsts policijas</t>
  </si>
  <si>
    <t>Jaunu, drošu un sadarbspējīgu dzelzceļa telemātikas risinājumu ieviešana Latvijā divējādai lietošanai (OPVS2)</t>
  </si>
  <si>
    <t>Latvijas tiešā elektronisko sakaru savienojuma ar Ziemeļeiropu (Gotlandi/Stokholmu) darbības nepārtrauktības nodrošināšana</t>
  </si>
  <si>
    <t>Kritiskās infrastruktūras informācijas datu drošības un pieejamības nodrošināšana</t>
  </si>
  <si>
    <t>Elektroenerģijas padeves kritiskai apraides infrastruktūrai darbības nepārtrauktības stiprināšana</t>
  </si>
  <si>
    <t>TESTA-ng tīkla pieslēguma pakalpojuma darbības nodrošināšana</t>
  </si>
  <si>
    <t>Platjoslas pieejamības ģeogrāfiskās informācijas sistēmas (PPĢIS) pilnveidošana un pārvietošana uz valsts elektronisko sakaru pakalpojumu centru</t>
  </si>
  <si>
    <t>Satiksmes ministrijas pieslēguma ārkārtas situāciju valsts elektronisko sakaru tīklam izbūve un uzturēšana</t>
  </si>
  <si>
    <t>Pašvaldību pilsētu tranzīta ielu uzturēšana un būvniecība</t>
  </si>
  <si>
    <t>Dzelzceļa publiskas infrastruktūras uzturēšana un atjaunošana</t>
  </si>
  <si>
    <t>VAS “Latvijas dzelzceļš” finanšu līdzsvara nodrošināšana maksājumiem par 2022.g. - 2024. gada periodu.</t>
  </si>
  <si>
    <t>VAS “Latvijas dzelzceļš” investīciju veicināšana, izmantojot finanšu līdzsvara mehānismu</t>
  </si>
  <si>
    <t>Jauna budžeta programma</t>
  </si>
  <si>
    <t>Ārkārtas situāciju valsts elektronisko sakaru tīkla darbības nodrošināšana</t>
  </si>
  <si>
    <t>Latvijas Republikas pastāvīgās pārstāvniecības ANO, Ņujorkā darbības nepārtrauktības nodrošināšana</t>
  </si>
  <si>
    <t>Ārlietu dienesta IT atbalsts valsts aizsardzībai</t>
  </si>
  <si>
    <t>03.00.00</t>
  </si>
  <si>
    <t>Diplomātisko un konsulāro misiju nodrošinājums</t>
  </si>
  <si>
    <t>Pasākumi Ukrainas atbalstam un rekonstrukcijai</t>
  </si>
  <si>
    <t>Iemaksas NATO visaptverošajā atbalsta pakotnē Ukrainai un NATO Aizsardzības spēju celšanas atbalsta pakotnē Moldovai</t>
  </si>
  <si>
    <t>Latvijas prezidentūra Eiropas Savienības Padomē</t>
  </si>
  <si>
    <t>2029</t>
  </si>
  <si>
    <t>Informatīvās telpas drošība</t>
  </si>
  <si>
    <t>Sabiedrības noturība</t>
  </si>
  <si>
    <t>Valsts pamatvērtību un mantojuma aizsardzība krīzes apstākļos</t>
  </si>
  <si>
    <t>10. Aizsardzības ministrija kopā:</t>
  </si>
  <si>
    <t>10_01_P</t>
  </si>
  <si>
    <t>10_02_P</t>
  </si>
  <si>
    <t>10_03_P</t>
  </si>
  <si>
    <t>Militārā poligona “Sēlija” piekļuves ceļa uzlabošana</t>
  </si>
  <si>
    <t>Munīcijas krājumu papildināšana un individuālā ekipējuma nodrošināšana</t>
  </si>
  <si>
    <t>Papildu radaru iegāde vēja parku attīstībai</t>
  </si>
  <si>
    <t xml:space="preserve"> Nacionālo bruņoto spēku uzturēšana</t>
  </si>
  <si>
    <t>22.12.00</t>
  </si>
  <si>
    <t xml:space="preserve">Valsts un sabiedrības drošības apdraudējuma risku mazināšana, nodrošinot VID funkciju profesionālu un kvalitatīvu izpildi </t>
  </si>
  <si>
    <t>Nodokļu reforma</t>
  </si>
  <si>
    <t>VID IKT infrastruktūras stiprināšana</t>
  </si>
  <si>
    <t>Klasificētās informācijas fiziskās drošības kritiskajā infrastruktūrā pasākumu īstenošana un muitas infrastruktūras uzturēšana, nodrošinot kravu kontroles rentgena iekārtu un video novērošanas sistēmu uzturēšanu muitas kontroles punktos</t>
  </si>
  <si>
    <t>VID IKT risinājumu un pakalpojumu attīstība (E-muita (3.kārta))</t>
  </si>
  <si>
    <t>VID IKT risinājumu un pakalpojumu attīstība (Nodokļu pakalpojumu automatizācija 2. kārta)</t>
  </si>
  <si>
    <t>VID IKT risinājumu un pakalpojumu attīstība (VID klientu pašapkalpošanās vides attīstība)</t>
  </si>
  <si>
    <t>Nacionālā reģionālās attīstības fonda izveide</t>
  </si>
  <si>
    <t>Valsts IKT standartizācija un kiberdrošības noturības uzlabošana  - Valsts digitālās attīstības aģentūra</t>
  </si>
  <si>
    <t xml:space="preserve">Mākslīgā intelekta regulas prasību nodrošināšana, mākslīgā intelekta testa smilškastes un nacionālā mākslīgā intelekta centra izveide. </t>
  </si>
  <si>
    <t>Kompensāciju sistēmas par saimnieciskās darbības ierobežojumu aizsargājamās teritorijās un mikroliegumos pilnveidošana, tai skaitā zemes atpirkšana</t>
  </si>
  <si>
    <t>Dabas kapitāla pieejamība</t>
  </si>
  <si>
    <t>Latvijas Nacionālā botāniskā dārza civilās aizsardzības infrastruktūras atjaunošana</t>
  </si>
  <si>
    <t>Zinātniskais institūta  "Nacionālais botāniskais dārzs" valsts funkciju nodrošinājums'</t>
  </si>
  <si>
    <t>Informācijas tehnoloģiju (IT) pilnveidošana kiberdrošības jomā, tajā skaitā bezparoļu autentifikācijas risinājuma ieviešana Zemkopības ministrijā, informācijas sistēmu attīstība (IS) un Microsoft Core CAL licenču noma</t>
  </si>
  <si>
    <t>Pārtikas apgāde iedzīvotājiem valsts apdraudējuma gadījumā</t>
  </si>
  <si>
    <t>Eiropas Lauksaimniecības garantiju fonda un Eiropas Lauksaimniecības fonda lauku attīstībai izdevumu sertifikācijas pakalpojuma nodrošināšana</t>
  </si>
  <si>
    <t>Papildus Valsts budžeta finansējums programmai "Piens un augļi skolai" izglītības iestādēs un rudzu maizes izdalīšanas programmai izglītības iestādēs</t>
  </si>
  <si>
    <t>Jauno augsnes, augu veselības un augu aizsardzības  risku izvērtēšana un novēršana atbilstoši Zaļā kursa mērķiem</t>
  </si>
  <si>
    <t>Ģenētiski modificēto organismu Zinātniskās ekspertu komisijas darbības nodrošināšana</t>
  </si>
  <si>
    <t xml:space="preserve">Patologanatomiskās dzīvnieku sekciju zāles un veterināro paraugu pieņemšanas telpu pārbūve </t>
  </si>
  <si>
    <t>Valsts uzraudzības nodrošināšana pārtikas jomā</t>
  </si>
  <si>
    <t>No trešajām valstīm ievesto mājas (istabas) dzīvnieku izsekojamības nodrošināšana</t>
  </si>
  <si>
    <t>Lauksaimniecības ekonomiskā kopaprēķina sagatavošana, Latvijas lauku saimniecību uzskaites datu tīkla, Latvijas tirgus un cenu informācijas sistēmas darbības nodrošināšana un lauksaimniecības bruto seguma aprēķināšana.</t>
  </si>
  <si>
    <t>64.10.00</t>
  </si>
  <si>
    <t xml:space="preserve">25.01.00 </t>
  </si>
  <si>
    <t xml:space="preserve"> Riska zinātniskā novērtēšana un references laboratorijas funkciju veikšana dzīvnieku veselības, pārtikas un dzīvnieku barības jomā</t>
  </si>
  <si>
    <t xml:space="preserve">Dzīvnieku veselības tiesību akta normu ieviešana </t>
  </si>
  <si>
    <t>Bioloģiskās lauksaimniecības informācijas sistēmas attīstība statistikas un atļauju izdošanai dzīvnieku iegādei</t>
  </si>
  <si>
    <t xml:space="preserve"> Profesionālā izglītība</t>
  </si>
  <si>
    <t>16_23_P</t>
  </si>
  <si>
    <t>Malnavas koledžas izglītības vides kvalitātes pilnveidošana uzlabojot izglītojamo sadzīves apstākļus dienesta viesnīcā, videonovērošanas sistēmas ierīkošana</t>
  </si>
  <si>
    <t xml:space="preserve">Finansējums LBTU kapitālajiem izdevumiem materiāli tehniskās bāzes pilnveidošanai </t>
  </si>
  <si>
    <t>Bulduru Tehnikuma materiāli tehniskās bāzes pilnveidošana drošas mācību vides nodrošināšanai (remonta darbi) un izglītības programmu uzlabošana (mācību programmas)</t>
  </si>
  <si>
    <t>ES Kopējās  lauksaimniecības politikas realizācija  2025.- 2027. gadā</t>
  </si>
  <si>
    <t>ES Kopējās  lauksaimniecības politikas reformas realizācija  2024.- 2027. gadā</t>
  </si>
  <si>
    <t xml:space="preserve"> Meža resursu valsts uzraudzība</t>
  </si>
  <si>
    <t xml:space="preserve"> Sabiedriskā finansējuma administrēšana un valsts uzraudzība lauksaimniecībā</t>
  </si>
  <si>
    <t>16_24_P</t>
  </si>
  <si>
    <t>Telpu nomas izdevumu segšana saistībā ar izmaksu pieaugumu</t>
  </si>
  <si>
    <t>16_25_P</t>
  </si>
  <si>
    <t>16_26_P</t>
  </si>
  <si>
    <t>16_27_P</t>
  </si>
  <si>
    <t>Šaursliežu dzelzceļa bānīša lokomotīves atjaunošana (restaurācija) Latvijas Lauksaimniecības muzejā, lai nodrošinātu valsts īpašumā esošā kultūrvēsturiskā mantojuma saglabāšanu un novērstu  Nacionālā muzeja krājuma neatgriezenisku bojāeju</t>
  </si>
  <si>
    <t>Kārļa Ulmaņa piemiņas muzejā "Pikšas" sabiedrības izglītojošo pasākumu un nodarbību norises vietu remonta darbu veikšanas nepieciešamība, lai varētu arī turpmāk  nodrošināt un sekmēt bērnu un jauniešu zināšanu papildināšanu lauksaimniecības nozares jomās, izmantojot uzkrāto un apskatāmo kultūrvēsturisko mantojumu</t>
  </si>
  <si>
    <t>LAD un LDC IT sistēmu salāgošana</t>
  </si>
  <si>
    <t>Starptautiskās pretkorupcijas jomas pieredzes apmaiņas pasākumi</t>
  </si>
  <si>
    <t>Valsts fondēto pensiju shēmas kapitāla pārnešana</t>
  </si>
  <si>
    <t>Speciālais budžets</t>
  </si>
  <si>
    <t>Latvijas prezidentūras Eiropas skolās sagatavošana un nodrošināšana 2025./2026. mācību gadā</t>
  </si>
  <si>
    <t>Konvencijā, ar ko nosaka Eiropas skolu statūtus, paredzēto Latvijas saistību izpildes nodrošināšana (skolotāji)</t>
  </si>
  <si>
    <t>Latvijas skolu jaunatnes un studentu dziesmu un deju svētku tradīcija</t>
  </si>
  <si>
    <t>Ministrijas centrālā aparāta darbības nodrošināšana</t>
  </si>
  <si>
    <t>01.08.00</t>
  </si>
  <si>
    <t>Vispārējās izglītības atbalsta pasākumi</t>
  </si>
  <si>
    <t>42.03.00</t>
  </si>
  <si>
    <t>1.</t>
  </si>
  <si>
    <t>2.</t>
  </si>
  <si>
    <t>3.</t>
  </si>
  <si>
    <t>4.</t>
  </si>
  <si>
    <t>5.</t>
  </si>
  <si>
    <t>6.</t>
  </si>
  <si>
    <t>7.</t>
  </si>
  <si>
    <t>8.</t>
  </si>
  <si>
    <t>9.</t>
  </si>
  <si>
    <t>10.</t>
  </si>
  <si>
    <t>11.</t>
  </si>
  <si>
    <t>12.</t>
  </si>
  <si>
    <t>13.</t>
  </si>
  <si>
    <t>14.</t>
  </si>
  <si>
    <t>15.</t>
  </si>
  <si>
    <t>16.</t>
  </si>
  <si>
    <t>17.</t>
  </si>
  <si>
    <t>18.</t>
  </si>
  <si>
    <t>19.</t>
  </si>
  <si>
    <t>20.</t>
  </si>
  <si>
    <t>21.</t>
  </si>
  <si>
    <t>22.</t>
  </si>
  <si>
    <t>23.</t>
  </si>
  <si>
    <t>24.</t>
  </si>
  <si>
    <t>25.</t>
  </si>
  <si>
    <t>83.</t>
  </si>
  <si>
    <t>31.</t>
  </si>
  <si>
    <t>50.</t>
  </si>
  <si>
    <t>61.</t>
  </si>
  <si>
    <t>26.</t>
  </si>
  <si>
    <t>32.</t>
  </si>
  <si>
    <t>90.</t>
  </si>
  <si>
    <t>27.</t>
  </si>
  <si>
    <t>28.</t>
  </si>
  <si>
    <t>29.</t>
  </si>
  <si>
    <t>30.</t>
  </si>
  <si>
    <t>36.</t>
  </si>
  <si>
    <t>87.</t>
  </si>
  <si>
    <t>82.</t>
  </si>
  <si>
    <t>96.</t>
  </si>
  <si>
    <t>62.</t>
  </si>
  <si>
    <t>92.</t>
  </si>
  <si>
    <t>33.</t>
  </si>
  <si>
    <t>34.</t>
  </si>
  <si>
    <t>35.</t>
  </si>
  <si>
    <t>37.</t>
  </si>
  <si>
    <t>38.</t>
  </si>
  <si>
    <t>39.</t>
  </si>
  <si>
    <t>40.</t>
  </si>
  <si>
    <t>41.</t>
  </si>
  <si>
    <t>42.</t>
  </si>
  <si>
    <t>43.</t>
  </si>
  <si>
    <t>44.</t>
  </si>
  <si>
    <t>45.</t>
  </si>
  <si>
    <t>46.</t>
  </si>
  <si>
    <t>47.</t>
  </si>
  <si>
    <t>48.</t>
  </si>
  <si>
    <t>52.</t>
  </si>
  <si>
    <t>81.</t>
  </si>
  <si>
    <t>49.</t>
  </si>
  <si>
    <t>51.</t>
  </si>
  <si>
    <t>53.</t>
  </si>
  <si>
    <t>54.</t>
  </si>
  <si>
    <t>55.</t>
  </si>
  <si>
    <t>56.</t>
  </si>
  <si>
    <t>57.</t>
  </si>
  <si>
    <t>58.</t>
  </si>
  <si>
    <t>110.</t>
  </si>
  <si>
    <t>59.</t>
  </si>
  <si>
    <t>60.</t>
  </si>
  <si>
    <t>63.</t>
  </si>
  <si>
    <t>64.</t>
  </si>
  <si>
    <t>65.</t>
  </si>
  <si>
    <t>66.</t>
  </si>
  <si>
    <t>67.</t>
  </si>
  <si>
    <t>69.</t>
  </si>
  <si>
    <t>68.</t>
  </si>
  <si>
    <t>70.</t>
  </si>
  <si>
    <t>71.</t>
  </si>
  <si>
    <t>72.</t>
  </si>
  <si>
    <t>73.</t>
  </si>
  <si>
    <t>74.</t>
  </si>
  <si>
    <t>75.</t>
  </si>
  <si>
    <t>76.</t>
  </si>
  <si>
    <t>77.</t>
  </si>
  <si>
    <t>78.</t>
  </si>
  <si>
    <t>79.</t>
  </si>
  <si>
    <t>80.</t>
  </si>
  <si>
    <t>84.</t>
  </si>
  <si>
    <t>85.</t>
  </si>
  <si>
    <t>86.</t>
  </si>
  <si>
    <t>88.</t>
  </si>
  <si>
    <t>89.</t>
  </si>
  <si>
    <t>91.</t>
  </si>
  <si>
    <t>93.</t>
  </si>
  <si>
    <t>94.</t>
  </si>
  <si>
    <t>95.</t>
  </si>
  <si>
    <t>97.</t>
  </si>
  <si>
    <t>98.</t>
  </si>
  <si>
    <t>99.</t>
  </si>
  <si>
    <t>100.</t>
  </si>
  <si>
    <t>101.</t>
  </si>
  <si>
    <t>102.</t>
  </si>
  <si>
    <t>103.</t>
  </si>
  <si>
    <t>104.</t>
  </si>
  <si>
    <t>105.</t>
  </si>
  <si>
    <t>106.</t>
  </si>
  <si>
    <t>107.</t>
  </si>
  <si>
    <t>108.</t>
  </si>
  <si>
    <t>109.</t>
  </si>
  <si>
    <t>111.</t>
  </si>
  <si>
    <t>112.</t>
  </si>
  <si>
    <t>113.</t>
  </si>
  <si>
    <t>114.</t>
  </si>
  <si>
    <t>115.</t>
  </si>
  <si>
    <t>116.</t>
  </si>
  <si>
    <t>118.</t>
  </si>
  <si>
    <t>119.</t>
  </si>
  <si>
    <t>121.</t>
  </si>
  <si>
    <t>122.</t>
  </si>
  <si>
    <t>123.</t>
  </si>
  <si>
    <t>124.</t>
  </si>
  <si>
    <t>125.</t>
  </si>
  <si>
    <t>127.</t>
  </si>
  <si>
    <t>128.</t>
  </si>
  <si>
    <t>129.</t>
  </si>
  <si>
    <t>130.</t>
  </si>
  <si>
    <t>131.</t>
  </si>
  <si>
    <t>132.</t>
  </si>
  <si>
    <t>133.</t>
  </si>
  <si>
    <t>134.</t>
  </si>
  <si>
    <t>135.</t>
  </si>
  <si>
    <t>136.</t>
  </si>
  <si>
    <t>142.</t>
  </si>
  <si>
    <t>137.</t>
  </si>
  <si>
    <t>138.</t>
  </si>
  <si>
    <t>139.</t>
  </si>
  <si>
    <t>140.</t>
  </si>
  <si>
    <t>141.</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</si>
  <si>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</si>
  <si>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</si>
  <si>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</si>
  <si>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</si>
  <si>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</si>
  <si>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</si>
  <si>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</si>
  <si>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</si>
  <si>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</si>
  <si>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</si>
  <si>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</si>
  <si>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</si>
  <si>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</si>
  <si>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</si>
  <si>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</si>
  <si>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</si>
  <si>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</si>
  <si>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</si>
  <si>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</si>
  <si>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</si>
  <si>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</si>
  <si>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</si>
  <si>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</si>
  <si>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</si>
  <si>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</si>
  <si>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</si>
  <si>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117.</t>
  </si>
  <si>
    <t>Uzticamības un elektroniskās identifikācijas infrastruktūras attīstība</t>
  </si>
  <si>
    <t>Atlīdzības politikas reformas ieviešana, nodrošinot grozījumu “Valsts un pašvaldību institūciju amatpersonu un darbinieka atlīdzības likumā”  un jaunā amatu katalogā noteikto</t>
  </si>
  <si>
    <t>Ieslodzījuma vietas</t>
  </si>
  <si>
    <t>Vides pārraudzības valsts birojs</t>
  </si>
  <si>
    <t>Atbilstība NAP noteiktajiem stratēģiskajiem rādītājiem (atbilst – 2; daļēji atbilst – 1; neatbilst – 0)</t>
  </si>
  <si>
    <t>Atbilstība NAP noteiktajiem uzdevumiem un politikas rezultatīvajiem rādītājiem (atbilst – 2; daļēji atbilst – 1; neatbilst – 0)</t>
  </si>
  <si>
    <t>Atbilstība VRP norādītajiem uzdevumiem (atbilst – 2; daļēji atbilst – 1; neatbilst – 0)</t>
  </si>
  <si>
    <t>Atbilstība citiem attīstības plānošanas dokumentiem (atbilst – 2; daļēji atbilst – 1; neatbilst – 0)</t>
  </si>
  <si>
    <t>Atbilstība kritērijam valsts drošība (attiecināms uz MK Deklarācijas sadaļu "Droša Latvija": atbilst - jā, neatbilst - nē)</t>
  </si>
  <si>
    <t>Vērtēšanas kritēriji</t>
  </si>
  <si>
    <t>14_01_H</t>
  </si>
  <si>
    <t>Iekšlietu dienestu un Ieslodzījuma vietu pārvaldes kapacitātes stiprināšana - amatpersonu ar speciālajām dienesta pakāpēm motivējošo pasākumu īstenošana</t>
  </si>
  <si>
    <t>14. Iekšlietu ministrija</t>
  </si>
  <si>
    <t>19. Tieslietu ministrija</t>
  </si>
  <si>
    <t>14_02_H</t>
  </si>
  <si>
    <t>Valsts materiālo rezervju iegāde, atjaunināšana un uzturēšana</t>
  </si>
  <si>
    <t>40.04.00</t>
  </si>
  <si>
    <t>Valsts materiālās rezerves</t>
  </si>
  <si>
    <t>13. Finanšu ministrija</t>
  </si>
  <si>
    <t>17. Satiksmes ministrija</t>
  </si>
  <si>
    <t>18. Labklājības ministrija</t>
  </si>
  <si>
    <t>29. Veselības ministrija</t>
  </si>
  <si>
    <t>14_03_H</t>
  </si>
  <si>
    <t>Pasākumu plāna atbalsta sniegšanai Ukrainas civiliedzīvotājiem Latvijas Republikā 2025. gadam īstenošana</t>
  </si>
  <si>
    <t>12. Ekonomikas ministrija</t>
  </si>
  <si>
    <t>15. Izglītības un zinātnes ministrija</t>
  </si>
  <si>
    <t>16. Zemkopības ministrija</t>
  </si>
  <si>
    <t>21. Vides aizsardzības un reģionālās attīstības ministrija</t>
  </si>
  <si>
    <t>22. Kultūras ministrija</t>
  </si>
  <si>
    <t>17_01_H</t>
  </si>
  <si>
    <t>Rail Baltica projekta īstenošana</t>
  </si>
  <si>
    <t>49.00.00</t>
  </si>
  <si>
    <t>Rail Baltica projekta infrastruktūras pārvaldības funkcijas nodrošināšana</t>
  </si>
  <si>
    <t>17_02_H</t>
  </si>
  <si>
    <t>Valsts vietējo autoceļu pārbūve nodrošinot divejādu lietojamību</t>
  </si>
  <si>
    <t>17_03_H</t>
  </si>
  <si>
    <t xml:space="preserve">Aviācijas drošības infrastruktūras uzlabošana lidostas "Rīga" lidlaukam </t>
  </si>
  <si>
    <t>44.00.00</t>
  </si>
  <si>
    <t>Līdzekļi aviācijas drošības, glābšanas un civilmilitārās sadarbības nodrošināšanai</t>
  </si>
  <si>
    <t>17_04_H</t>
  </si>
  <si>
    <t xml:space="preserve">Jauna dzelzceļa tilta pār Dubnas upi (pie Līvāniem) būvniecība (ar caurvedes un kravnesības spēju atbilstoši militārajām vajadzībām) </t>
  </si>
  <si>
    <t>17_05_H</t>
  </si>
  <si>
    <t>Latvijas Radio 1.programmas apraides risinājuma stiprināšana</t>
  </si>
  <si>
    <t>17_06_H</t>
  </si>
  <si>
    <t xml:space="preserve">Domēna vārda gov.lv zonas uzturēšana  </t>
  </si>
  <si>
    <t>17_07_H</t>
  </si>
  <si>
    <t>Ārkārtas situāciju valsts elektronisko sakaru tīkla (ĀSVEST) vienotā saziņas rīka apkalpojuma nodrošināšana</t>
  </si>
  <si>
    <t>17_08_H</t>
  </si>
  <si>
    <t>Abonēto preses izdevumu piegādes pakalpojumu nodrošināšana (valsts daļa)</t>
  </si>
  <si>
    <t>Kompensācijas par abonētās preses piegādi un saistību izpildi</t>
  </si>
  <si>
    <t>17_09_H</t>
  </si>
  <si>
    <t>17_10_H</t>
  </si>
  <si>
    <t>TEN-T tīkla autoceļu pārbūve un atjaunošana, nodrošinot divejādu lietojamību</t>
  </si>
  <si>
    <t>17_11_H</t>
  </si>
  <si>
    <t>Valsts galveno autoceļu pārbūve un atjaunošana, nodrošinot divejādu lietojamību</t>
  </si>
  <si>
    <t>17_12_H</t>
  </si>
  <si>
    <t>Valsts reģionālo autoceļu pārbūve un atjaunošana, nodrošinot divejādu lietojamību</t>
  </si>
  <si>
    <t>17_13_H</t>
  </si>
  <si>
    <t xml:space="preserve">Lidlauka drošības un aviodrošības tehniskā aprīkojuma un infrastruktūras modernizēšana lidostas "Ventspils" lidlaukam </t>
  </si>
  <si>
    <t>17_14_H</t>
  </si>
  <si>
    <t xml:space="preserve">Aviodrošības tehniskā aprīkojuma un drošības infrastruktūras modernizēšana lidostas "Liepāja" lidlaukam </t>
  </si>
  <si>
    <t>17_15_H</t>
  </si>
  <si>
    <t>Universālā pasta pakalpojuma saistību izpildes radīto zaudējumu (tīro izmaksu)  kompensācija</t>
  </si>
  <si>
    <t> </t>
  </si>
  <si>
    <t>18_01_H</t>
  </si>
  <si>
    <t xml:space="preserve">Pensiju indeksācijas mehānisma pilnveidošana </t>
  </si>
  <si>
    <t>Izdienas pensijas</t>
  </si>
  <si>
    <t>Valsts pensiju speciālais budžets</t>
  </si>
  <si>
    <t>Darba negadījumu speciālais budžets</t>
  </si>
  <si>
    <t>04.04.00</t>
  </si>
  <si>
    <t>Invaliditātes, maternitātes un slimības speciālais budžets</t>
  </si>
  <si>
    <t xml:space="preserve">04.05.00 </t>
  </si>
  <si>
    <t>10. Aizsardzības ministrija</t>
  </si>
  <si>
    <t>31.00.00</t>
  </si>
  <si>
    <t>Militārpersonu pensiju fonds</t>
  </si>
  <si>
    <t>18_02_H</t>
  </si>
  <si>
    <t xml:space="preserve">Atbalsts minimālo ienākumu palielināšanai </t>
  </si>
  <si>
    <t>Valsts atbalsts sociālajai apdrošināšanai (konsolidējamā pozīcija)</t>
  </si>
  <si>
    <t>Sociālās rehabilitācijas valsts programmas</t>
  </si>
  <si>
    <t>04.02.00</t>
  </si>
  <si>
    <t>Nodarbinātības speciālais budžets (konsolidējamā pozīcija, transferts no pamatbudžeta programmas 04.00.00 "Valsts atbalsts sociālajai apdrošināšanai" )</t>
  </si>
  <si>
    <t>Darba negadījumu speciālais budžets (konsolidējamā pozīcija, transferts no pamatbudžeta programmas 04.00.00 "Valsts atbalsts sociālajai apdrošināšanai" )</t>
  </si>
  <si>
    <t>Invaliditātes, maternitātes un slimības speciālais budžets  (konsolidējamā pozīcija, transferts no pamatbudžeta programmas 04.00.00 "Valsts atbalsts sociālajai apdrošināšanai" )</t>
  </si>
  <si>
    <t>18_03_H</t>
  </si>
  <si>
    <t>Invaliditātes noteikšanas sistēmas pilnveide bērniem, vienlaikus pilnveidojot atbalsta pakalpojumus invaliditātes seku mazināšanai</t>
  </si>
  <si>
    <t>Informācijas un komunikāciju tehnoloģiju uzturēšana un attīstība</t>
  </si>
  <si>
    <t>Valsts sociālās apdrošināšanas aģentūras speciālais budžets (konsolidējamā pozīcija, transferts no pamatbudžeta apakašprogrammas 97.02.00 "Nozares centralizēto funkciju izpilde")</t>
  </si>
  <si>
    <t>Probācijas īstenošana</t>
  </si>
  <si>
    <t>18_04_H</t>
  </si>
  <si>
    <t xml:space="preserve">Speciālistu zināšanu pilnveide bērnu tiesību aizsardzības jomā </t>
  </si>
  <si>
    <t>18_05_H</t>
  </si>
  <si>
    <t>Atbalsts brīvprātīgā darba projektu īstenošanai</t>
  </si>
  <si>
    <t>08. Sabiedrības integrācijas fonds</t>
  </si>
  <si>
    <t>05.00.00</t>
  </si>
  <si>
    <t>18_06_H</t>
  </si>
  <si>
    <t xml:space="preserve">Higiēnas preču pieejamības nodrošināšana izglītības iestādēs </t>
  </si>
  <si>
    <t>21_01_H</t>
  </si>
  <si>
    <t xml:space="preserve"> Statistiskās informācijas nodrošināšana</t>
  </si>
  <si>
    <t>09.02.00</t>
  </si>
  <si>
    <t>Fizisko personu datu aizsardzība</t>
  </si>
  <si>
    <t>29_01_H</t>
  </si>
  <si>
    <t>Cilvēkresursu kapacitātes stiprināšana</t>
  </si>
  <si>
    <t>02.04.00</t>
  </si>
  <si>
    <t>Rezidentu apmācība</t>
  </si>
  <si>
    <t>33.12.00</t>
  </si>
  <si>
    <t>Reto slimību ārstēšana</t>
  </si>
  <si>
    <t>33.14.00</t>
  </si>
  <si>
    <t>33.15.00</t>
  </si>
  <si>
    <t>Laboratorisko izmeklējumu nodrošināšana ambulatorajā aprūpē</t>
  </si>
  <si>
    <t>33.16.00</t>
  </si>
  <si>
    <t>Pārējo ambulatoro veselības aprūpes pakalpojumu nodrošināšana</t>
  </si>
  <si>
    <t>Asins un asins komponentu nodrošināšana</t>
  </si>
  <si>
    <t>39.06.00</t>
  </si>
  <si>
    <t>Tiesu medicīniskā ekspertīze</t>
  </si>
  <si>
    <t>46.01.00</t>
  </si>
  <si>
    <t>Uzraudzība un kontrole</t>
  </si>
  <si>
    <t>46.03.00</t>
  </si>
  <si>
    <t>Slimību profilakses nodrošināšana</t>
  </si>
  <si>
    <t>62. Mērķdotācijas pašvaldībām</t>
  </si>
  <si>
    <t>Mērķdotācijas izglītības pasākumiem</t>
  </si>
  <si>
    <t>02.01.00</t>
  </si>
  <si>
    <t>Profesionālās izglītības programmu īstenošana</t>
  </si>
  <si>
    <t>09.10.00</t>
  </si>
  <si>
    <t>Murjāņu sporta ģimnāzija</t>
  </si>
  <si>
    <t>Veselības aprūpe un fiziskā sagatavošana</t>
  </si>
  <si>
    <t>Sociālās integrācijas valsts aģentūras administrēšanas un profesionālās un sociālās rehabilitācijas pakalpojumu nodrošināšana</t>
  </si>
  <si>
    <t>22.10.00</t>
  </si>
  <si>
    <t>Starptautisko operāciju un Nacionālo bruņoto spēku personālsastāva centralizētais atalgojums</t>
  </si>
  <si>
    <t>Profesionālā izglītība</t>
  </si>
  <si>
    <t>29_02_H</t>
  </si>
  <si>
    <t>Militārās medicīnas pamatzināšanu mācības ārstniecības personām, lai uzlabotu gatavību kara vai militāra iebrukuma gadījumā sniedzot veselības aprūpes pakalpojumus</t>
  </si>
  <si>
    <t>Augstākā medicīnas izglītība</t>
  </si>
  <si>
    <t>Pārresoru koordinācijas departamenta vērtējums</t>
  </si>
  <si>
    <t>PKD vērtējums</t>
  </si>
  <si>
    <t xml:space="preserve">Vērtējums par izdevumiem atlīdzībai un amata vietām </t>
  </si>
  <si>
    <t>Vērtējums (5-īpaši atbalstāms; 4- atbalstāms; 3-neitrāls; 2-neatbalstāms; 1-noraidāms)</t>
  </si>
  <si>
    <t>12_21_P</t>
  </si>
  <si>
    <t>ES jaunu tiesību aktu ieviešana patērētāju aizsardzības jomā</t>
  </si>
  <si>
    <t xml:space="preserve"> Iekšējais tirgus un patērētāju tiesību aizsardzība</t>
  </si>
  <si>
    <t>126.</t>
  </si>
  <si>
    <t>169.</t>
  </si>
  <si>
    <t>Latgaliešu rakstu valodas un lībiešu valodas atainošanas oficiālajās norādēs ieviešana praksē</t>
  </si>
  <si>
    <t>Valsts sociālās apdrošināšanas aģentūras speciālais budžets (konsolidējamā pozīcija 
no pamatbudžeta apakšprogrammas 97.02.00 "Nozares centralizēto funkciju izpilde")</t>
  </si>
  <si>
    <t>Proaktīvas  un analizētspējīgas uz valsts noteiktajām prioritātēm balstīta valsts pārvaldes datu telpas izveide atbilstoši ES prasībām Datu pārvaldības akts Nr.2022/868 un Datu akts Nr.2023/2854</t>
  </si>
  <si>
    <t>jā</t>
  </si>
  <si>
    <t>nē</t>
  </si>
  <si>
    <t>2</t>
  </si>
  <si>
    <t>1</t>
  </si>
  <si>
    <t>3</t>
  </si>
  <si>
    <t>0</t>
  </si>
  <si>
    <t>4</t>
  </si>
  <si>
    <t>05. Tiesībsarga birojs kopā:</t>
  </si>
  <si>
    <t>05_01_P_N</t>
  </si>
  <si>
    <t>Mākslīgā intelekta akta tiesiskā regulējuma ieviešana. Tiesībsargs.</t>
  </si>
  <si>
    <t xml:space="preserve"> Tiesībsarga birojs</t>
  </si>
  <si>
    <t>12. Ekonomikas ministrija (Konkurences padome) kopā:</t>
  </si>
  <si>
    <t>12_01_P_KP</t>
  </si>
  <si>
    <t>Konkurences padomes amatpersonu (darbinieku) atlīdzības indeksācija</t>
  </si>
  <si>
    <t>26.02.00</t>
  </si>
  <si>
    <t>Konkurences politikas ieviešana</t>
  </si>
  <si>
    <t>19. Tieslietu ministrija (Apgabaltiesas un rajonu (pilsētu) tiesas) kopā:</t>
  </si>
  <si>
    <t>19_01_P_N</t>
  </si>
  <si>
    <t xml:space="preserve">Konkurētspējīga atalgojuma nodrošināšana tiesās </t>
  </si>
  <si>
    <t>03.02.00</t>
  </si>
  <si>
    <t>Apgabaltiesas un rajonu (pilsētu) tiesas</t>
  </si>
  <si>
    <t>19_02_P_N</t>
  </si>
  <si>
    <t>Veselības apdrošināšanas polišu izdevumu segšana</t>
  </si>
  <si>
    <t>19_03_P_N</t>
  </si>
  <si>
    <t>Tiesu telpu nomas maksas un zemes nomas maksas izdevumu segšana</t>
  </si>
  <si>
    <t>19. Tieslietu ministrija (Datu valsts inspekcija) kopā:</t>
  </si>
  <si>
    <t>19_01_P_DVI</t>
  </si>
  <si>
    <t>Datu valsts inspekcijas nodarbināto mēnešalgu palielinājums</t>
  </si>
  <si>
    <t>19_02_P_DVI</t>
  </si>
  <si>
    <t xml:space="preserve">Šengenas informācijas sistēmas (SIS) un Vīzu informācijas sistēmas (VIS) revīzijas un uzraudzības nodrošināšana </t>
  </si>
  <si>
    <t>24. Valsts kontrole kopā:</t>
  </si>
  <si>
    <t>24_01_P_N</t>
  </si>
  <si>
    <t xml:space="preserve">Valsts kontroles kapacitātes stiprināšana publiskā sektora revīzijās, stiprinot cilvēkkapitālu un attīstot informāciju tehnoloģijas </t>
  </si>
  <si>
    <t>Valsts kontrole</t>
  </si>
  <si>
    <t>28. Augstākā tiesa kopā:</t>
  </si>
  <si>
    <t>28_01_P_N</t>
  </si>
  <si>
    <t>Konkurētspējīgas Augstākās tiesas darbinieku atalgojuma sistēmas uzturēšana</t>
  </si>
  <si>
    <t>Tiesa</t>
  </si>
  <si>
    <t>28_02_P_N</t>
  </si>
  <si>
    <t>Starptautiskās sadarbības aktivitāšu īstenošana</t>
  </si>
  <si>
    <t>28_03_P_N</t>
  </si>
  <si>
    <t>Mākslīgā intelekta ieviešana Augstākās tiesas funkciju nodrošināšanā (lietu sagatavošanas rīks)</t>
  </si>
  <si>
    <t>28_04_P_N</t>
  </si>
  <si>
    <t>Pilnvērtīgas veselības apdrošināšanas nodrošināšana</t>
  </si>
  <si>
    <t>30. Satversmes tiesa kopā:</t>
  </si>
  <si>
    <t>30_01_P_N</t>
  </si>
  <si>
    <t>Satversmes tiesas ēkas fiziskās drošības režīma uzlabošana</t>
  </si>
  <si>
    <t>30_02_P_N</t>
  </si>
  <si>
    <t>Satversmes tiesas informācijas tehnoloģiju un informācijas sistēmu drošības pilnveidošana un modernizēšana</t>
  </si>
  <si>
    <t>32. Prokuratūra kopā:</t>
  </si>
  <si>
    <t>32_01_P_N</t>
  </si>
  <si>
    <t xml:space="preserve">Prokuratūras informācijas sistēmas pārvaldības un arhitektūras ietvara pilnveide </t>
  </si>
  <si>
    <t>Prokuratūras iestāžu uzturēšana</t>
  </si>
  <si>
    <t>32_02_P_N</t>
  </si>
  <si>
    <t xml:space="preserve">Prokuratūras darbinieku atalgojuma palielināšana </t>
  </si>
  <si>
    <t>32_03_P_N</t>
  </si>
  <si>
    <t xml:space="preserve">Veselības apdrošināšanas polišu izdevumu segšana </t>
  </si>
  <si>
    <t>32_04_P_N</t>
  </si>
  <si>
    <t xml:space="preserve">Pabalstu un kompensāciju nodrošināšana par dienestu ārvalstīs kvalitatīvai Latvijas nacionālo drošības un ekonomisko interešu aizstāvībai </t>
  </si>
  <si>
    <t>46. Sabiedriskie elektroniskie plašsaziņas līdzekļi kopā:</t>
  </si>
  <si>
    <t>46_01_P_N</t>
  </si>
  <si>
    <t>Sabiedrisko elektronisko plašsaziņas līdzekļu padomes kapacitātes stiprināšana</t>
  </si>
  <si>
    <t xml:space="preserve"> Sabiedrisko elektronisko plašsaziņas līdzekļu padomes darbības nodrošināšana</t>
  </si>
  <si>
    <t>46_02_P_N</t>
  </si>
  <si>
    <t>Latvijas Sabiedriskā medija attīstība un sabiedriskā pasūtījuma nodrošināšana  Latvijas Sabiedriskajā medijā</t>
  </si>
  <si>
    <t>Sabiedriskā pasūtījuma īstenošana Latvijas Sabiedriskajā medijā</t>
  </si>
  <si>
    <t>47. Radio un televīzijas regulators kopā:</t>
  </si>
  <si>
    <t>47_01_P_N</t>
  </si>
  <si>
    <t>Latvijas informatīvās telpas aizsardzība un monitoringa kapacitātes stiprināšana</t>
  </si>
  <si>
    <t>Nozares vadība</t>
  </si>
  <si>
    <t>47_02_P_N</t>
  </si>
  <si>
    <t>Latvijas informatīvās telpas aizsardzība un NEPLP administratīvās kapacitātes stiprināšana</t>
  </si>
  <si>
    <t>Kritiskas un svarīgas informācijas tehnoloģiju infrastruktūras drošības pasākumu nodrošinājums</t>
  </si>
  <si>
    <t xml:space="preserve">31.01.00 </t>
  </si>
  <si>
    <t>Budžeta izpilde</t>
  </si>
  <si>
    <t>13_08_P</t>
  </si>
  <si>
    <t>7. pielikums informatīvajam ziņojumam "Par ministriju un citu centrālo valsts iestāžu prioritārajiem pasākumiem 2025., 2026., 2027. un 2028.gadam"</t>
  </si>
  <si>
    <t>7. pielikums informatīvajam ziņojumam "Par ministriju un citu centrālo valsts iestāžu prioritārajiem pasākumiem 2025., 2026., 2027. un 2028. gadam"</t>
  </si>
  <si>
    <t>7. pielikums informatīvajam ziņojumam "Par ministriju un citu centrālo valsts iestāžu  prioritārajiem pasākumiem 
2025., 2026., 2027. un 2028.gadam"</t>
  </si>
  <si>
    <t>15. Izglītības un zinātnes ministrija kopā:</t>
  </si>
  <si>
    <t>Zemkopības ministrijas  izglītības iestāžu finansējuma nodrošinājums aktuālo politikas iniciatīvu īstenošanai</t>
  </si>
  <si>
    <t>21. Viedās administrācijas un reģionālās attīstības ministrija kopā:</t>
  </si>
  <si>
    <t>120.</t>
  </si>
  <si>
    <t>170.</t>
  </si>
  <si>
    <t>171.</t>
  </si>
  <si>
    <t>Ministriju un citu centrālo valsts iestāžu iesniegtie pieprasījumi prioritārajiem pasākumiem - vērtējums</t>
  </si>
  <si>
    <t>Ministriju un citu centrālo valsts iestāžu iesniegtie pieprasījumi starpnozaru prioritārajiem pasākumiem - vērtējums</t>
  </si>
  <si>
    <t>Neatkarīgo institūciju iesniegtie pieprasījumi prioritārajiem pasākumiem - vērtējums</t>
  </si>
  <si>
    <t>Skolu jaunatnes dziesmu un deju svētki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</si>
</sst>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0" x14ac:knownFonts="1">
    <font>
      <sz val="12"/>
      <color theme="1"/>
      <name val="Times New Roman"/>
      <family val="2"/>
      <charset val="186"/>
    </font>
    <font>
      <sz val="11"/>
      <color theme="1"/>
      <name val="Calibri"/>
      <family val="2"/>
      <charset val="186"/>
      <scheme val="minor"/>
    </font>
    <font>
      <sz val="8"/>
      <color theme="1"/>
      <name val="Times New Roman"/>
      <family val="1"/>
      <charset val="186"/>
    </font>
    <font>
      <b/>
      <sz val="8"/>
      <color theme="1"/>
      <name val="Times New Roman"/>
      <family val="1"/>
      <charset val="186"/>
    </font>
    <font>
      <sz val="12"/>
      <color theme="1"/>
      <name val="Times New Roman"/>
      <family val="1"/>
      <charset val="186"/>
    </font>
    <font>
      <b/>
      <sz val="11"/>
      <color theme="1"/>
      <name val="Times New Roman"/>
      <family val="1"/>
      <charset val="186"/>
    </font>
    <font>
      <i/>
      <sz val="8"/>
      <color theme="1"/>
      <name val="Times New Roman"/>
      <family val="1"/>
      <charset val="186"/>
    </font>
    <font>
      <sz val="8"/>
      <color indexed="8"/>
      <name val="Times New Roman"/>
      <family val="1"/>
      <charset val="186"/>
    </font>
    <font>
      <sz val="8"/>
      <name val="Times New Roman"/>
      <family val="1"/>
      <charset val="186"/>
    </font>
    <font>
      <sz val="9"/>
      <color theme="1"/>
      <name val="Times New Roman"/>
      <family val="1"/>
      <charset val="186"/>
    </font>
    <font>
      <b/>
      <sz val="9"/>
      <color theme="1"/>
      <name val="Times New Roman"/>
      <family val="1"/>
      <charset val="186"/>
    </font>
    <font>
      <sz val="9"/>
      <name val="Times New Roman"/>
      <family val="1"/>
      <charset val="186"/>
    </font>
    <font>
      <b/>
      <sz val="8"/>
      <name val="Times New Roman"/>
      <family val="1"/>
      <charset val="186"/>
    </font>
    <font>
      <sz val="10"/>
      <name val="Arial"/>
      <family val="2"/>
      <charset val="186"/>
    </font>
    <font>
      <sz val="8"/>
      <color rgb="FFFF0000"/>
      <name val="Times New Roman"/>
      <family val="1"/>
      <charset val="186"/>
    </font>
    <font>
      <sz val="8"/>
      <color theme="1"/>
      <name val="Calibri"/>
      <family val="2"/>
      <charset val="186"/>
      <scheme val="minor"/>
    </font>
    <font>
      <sz val="8"/>
      <name val="Calibri"/>
      <family val="2"/>
      <charset val="186"/>
      <scheme val="minor"/>
    </font>
    <font>
      <sz val="8"/>
      <name val="Times New Roman"/>
      <family val="1"/>
    </font>
    <font>
      <b/>
      <sz val="9"/>
      <color theme="1"/>
      <name val="Calibri"/>
      <family val="2"/>
      <charset val="186"/>
      <scheme val="minor"/>
    </font>
    <font>
      <sz val="8"/>
      <color theme="1"/>
      <name val="Times New Roman"/>
      <family val="1"/>
    </font>
    <font>
      <b/>
      <sz val="8"/>
      <color theme="1"/>
      <name val="Times New Roman"/>
      <family val="1"/>
    </font>
    <font>
      <sz val="8"/>
      <color rgb="FF000000"/>
      <name val="Times New Roman"/>
      <family val="1"/>
    </font>
    <font>
      <b/>
      <sz val="8"/>
      <color rgb="FF000000"/>
      <name val="Times New Roman"/>
      <family val="1"/>
    </font>
    <font>
      <b/>
      <sz val="8"/>
      <name val="Times New Roman"/>
      <family val="1"/>
    </font>
    <font>
      <i/>
      <sz val="8"/>
      <name val="Times New Roman"/>
      <family val="1"/>
    </font>
    <font>
      <sz val="12"/>
      <color theme="1"/>
      <name val="Times New Roman"/>
      <family val="2"/>
      <charset val="186"/>
    </font>
    <font>
      <b/>
      <sz val="8"/>
      <color rgb="FFFF0000"/>
      <name val="Times New Roman"/>
      <family val="1"/>
      <charset val="186"/>
    </font>
    <font>
      <b/>
      <sz val="8"/>
      <color rgb="FF0070C0"/>
      <name val="Times New Roman"/>
      <family val="1"/>
      <charset val="186"/>
    </font>
    <font>
      <sz val="8"/>
      <color rgb="FF0070C0"/>
      <name val="Times New Roman"/>
      <family val="1"/>
      <charset val="186"/>
    </font>
    <font>
      <b/>
      <sz val="12"/>
      <color rgb="FF0070C0"/>
      <name val="Times New Roman"/>
      <family val="1"/>
      <charset val="186"/>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Border="0"/>
    <xf numFmtId="0" fontId="1" fillId="0" borderId="0"/>
    <xf numFmtId="0" fontId="13" fillId="0" borderId="0"/>
    <xf numFmtId="43" fontId="25" fillId="0" borderId="0" applyFont="0" applyFill="0" applyBorder="0" applyAlignment="0" applyProtection="0"/>
    <xf numFmtId="0" fontId="13" fillId="0" borderId="0"/>
  </cellStyleXfs>
  <cellXfs count="490">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xf numFmtId="0" fontId="4" fillId="0" borderId="0" xfId="0" applyFont="1"/>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3" fontId="4" fillId="0" borderId="0" xfId="0" applyNumberFormat="1" applyFont="1"/>
    <xf numFmtId="0" fontId="2" fillId="0" borderId="1" xfId="0" applyFont="1" applyBorder="1" applyAlignment="1">
      <alignment horizontal="center"/>
    </xf>
    <xf numFmtId="0" fontId="2" fillId="0" borderId="1" xfId="0" applyFont="1" applyBorder="1" applyAlignment="1">
      <alignment horizontal="right"/>
    </xf>
    <xf numFmtId="0" fontId="2" fillId="0" borderId="1" xfId="0" applyFont="1" applyBorder="1" applyAlignment="1">
      <alignment horizontal="left" wrapText="1"/>
    </xf>
    <xf numFmtId="0" fontId="2" fillId="0" borderId="1" xfId="0" applyFont="1" applyBorder="1" applyAlignment="1">
      <alignment horizontal="right" wrapText="1"/>
    </xf>
    <xf numFmtId="0" fontId="4" fillId="0" borderId="0" xfId="0" applyFont="1" applyAlignment="1">
      <alignment horizontal="right"/>
    </xf>
    <xf numFmtId="0" fontId="2"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vertical="center" wrapText="1"/>
    </xf>
    <xf numFmtId="3" fontId="0" fillId="0" borderId="0" xfId="0" applyNumberFormat="1"/>
    <xf numFmtId="164" fontId="4" fillId="0" borderId="0" xfId="0" applyNumberFormat="1" applyFont="1"/>
    <xf numFmtId="0" fontId="2" fillId="0" borderId="0" xfId="0" applyFont="1" applyAlignment="1">
      <alignment horizontal="right"/>
    </xf>
    <xf numFmtId="0" fontId="2" fillId="0" borderId="0" xfId="0" applyFont="1" applyAlignment="1">
      <alignment horizontal="right" vertical="center" wrapText="1"/>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indent="2"/>
    </xf>
    <xf numFmtId="49" fontId="2" fillId="0" borderId="0" xfId="0" applyNumberFormat="1" applyFont="1" applyAlignment="1">
      <alignment horizontal="right"/>
    </xf>
    <xf numFmtId="0" fontId="2" fillId="0" borderId="0" xfId="0" applyFont="1" applyAlignment="1">
      <alignment horizontal="left" wrapText="1"/>
    </xf>
    <xf numFmtId="3" fontId="2" fillId="0" borderId="0" xfId="0" applyNumberFormat="1" applyFont="1" applyAlignment="1">
      <alignment horizontal="right"/>
    </xf>
    <xf numFmtId="0" fontId="4" fillId="0" borderId="1" xfId="0" applyFont="1" applyBorder="1"/>
    <xf numFmtId="49" fontId="8" fillId="0" borderId="1" xfId="1" applyNumberFormat="1" applyFont="1" applyBorder="1" applyAlignment="1">
      <alignment vertical="top" wrapText="1"/>
    </xf>
    <xf numFmtId="0" fontId="2" fillId="0" borderId="1" xfId="0" applyFont="1" applyBorder="1" applyAlignment="1">
      <alignment horizontal="right" vertical="center"/>
    </xf>
    <xf numFmtId="0" fontId="2" fillId="0" borderId="1" xfId="0" applyFont="1" applyBorder="1" applyAlignment="1">
      <alignment horizontal="center" vertical="center"/>
    </xf>
    <xf numFmtId="49" fontId="8" fillId="0" borderId="1" xfId="1" applyNumberFormat="1" applyFont="1" applyBorder="1" applyAlignment="1">
      <alignment horizontal="left" vertical="top" wrapText="1"/>
    </xf>
    <xf numFmtId="3" fontId="8" fillId="0" borderId="1" xfId="1" applyNumberFormat="1" applyFont="1" applyBorder="1" applyAlignment="1">
      <alignment horizontal="center" vertical="top" wrapText="1"/>
    </xf>
    <xf numFmtId="49" fontId="16" fillId="0" borderId="1" xfId="0" applyNumberFormat="1" applyFont="1" applyBorder="1" applyAlignment="1">
      <alignment vertical="top" wrapText="1"/>
    </xf>
    <xf numFmtId="49" fontId="2" fillId="0" borderId="1" xfId="0" applyNumberFormat="1" applyFont="1" applyBorder="1" applyAlignment="1">
      <alignment horizontal="right" vertical="top" wrapText="1"/>
    </xf>
    <xf numFmtId="0" fontId="2" fillId="0" borderId="4" xfId="0" applyFont="1" applyBorder="1" applyAlignment="1">
      <alignment horizontal="left" vertical="top" wrapText="1"/>
    </xf>
    <xf numFmtId="3" fontId="8" fillId="0" borderId="1" xfId="1" applyNumberFormat="1" applyFont="1" applyBorder="1" applyAlignment="1">
      <alignment vertical="top" wrapText="1"/>
    </xf>
    <xf numFmtId="3" fontId="8" fillId="0" borderId="1" xfId="0" applyNumberFormat="1" applyFont="1" applyBorder="1" applyAlignment="1">
      <alignment horizontal="right" vertical="top" wrapText="1"/>
    </xf>
    <xf numFmtId="3" fontId="8" fillId="0" borderId="1" xfId="0" applyNumberFormat="1" applyFont="1" applyBorder="1" applyAlignment="1">
      <alignment horizontal="right" vertical="top"/>
    </xf>
    <xf numFmtId="0" fontId="8" fillId="0" borderId="1" xfId="0"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right" vertical="top"/>
    </xf>
    <xf numFmtId="0" fontId="2" fillId="0" borderId="1" xfId="0" applyFont="1" applyBorder="1" applyAlignment="1">
      <alignment horizontal="left" vertical="top"/>
    </xf>
    <xf numFmtId="3" fontId="2" fillId="0" borderId="1" xfId="0" applyNumberFormat="1" applyFont="1" applyBorder="1" applyAlignment="1">
      <alignment horizontal="right"/>
    </xf>
    <xf numFmtId="0" fontId="14" fillId="0" borderId="0" xfId="0" applyFont="1"/>
    <xf numFmtId="0" fontId="8" fillId="0" borderId="6" xfId="0" applyFont="1" applyBorder="1" applyAlignment="1">
      <alignment horizontal="center" vertical="top" wrapText="1"/>
    </xf>
    <xf numFmtId="0" fontId="8" fillId="0" borderId="6" xfId="0" applyFont="1" applyBorder="1" applyAlignment="1">
      <alignment horizontal="left" vertical="top" wrapText="1"/>
    </xf>
    <xf numFmtId="49" fontId="8" fillId="0" borderId="1" xfId="0" applyNumberFormat="1" applyFont="1" applyBorder="1" applyAlignment="1">
      <alignment horizontal="center" vertical="top"/>
    </xf>
    <xf numFmtId="49" fontId="8" fillId="0" borderId="2" xfId="1" applyNumberFormat="1" applyFont="1" applyBorder="1" applyAlignment="1">
      <alignment vertical="top" wrapText="1"/>
    </xf>
    <xf numFmtId="49" fontId="8" fillId="0" borderId="1" xfId="3" applyNumberFormat="1" applyFont="1" applyBorder="1" applyAlignment="1">
      <alignment vertical="top" wrapText="1"/>
    </xf>
    <xf numFmtId="49" fontId="2" fillId="0" borderId="1" xfId="8" applyNumberFormat="1" applyFont="1" applyBorder="1" applyAlignment="1">
      <alignment horizontal="right" vertical="top" wrapText="1"/>
    </xf>
    <xf numFmtId="49" fontId="8" fillId="0" borderId="1" xfId="3" applyNumberFormat="1" applyFont="1" applyBorder="1" applyAlignment="1">
      <alignment horizontal="left" vertical="top" wrapText="1"/>
    </xf>
    <xf numFmtId="49" fontId="8" fillId="0" borderId="1" xfId="1" applyNumberFormat="1" applyFont="1" applyBorder="1" applyAlignment="1">
      <alignment horizontal="center" vertical="top" wrapText="1"/>
    </xf>
    <xf numFmtId="49" fontId="8" fillId="0" borderId="1" xfId="1" applyNumberFormat="1" applyFont="1" applyBorder="1" applyAlignment="1">
      <alignment horizontal="justify" vertical="top" wrapText="1"/>
    </xf>
    <xf numFmtId="49" fontId="8" fillId="0" borderId="7" xfId="1" applyNumberFormat="1" applyFont="1" applyBorder="1" applyAlignment="1">
      <alignment horizontal="center" vertical="top" wrapText="1"/>
    </xf>
    <xf numFmtId="49" fontId="15" fillId="0" borderId="1" xfId="0" applyNumberFormat="1" applyFont="1" applyBorder="1" applyAlignment="1">
      <alignment vertical="top" wrapText="1"/>
    </xf>
    <xf numFmtId="3" fontId="8" fillId="0" borderId="1" xfId="1" applyNumberFormat="1" applyFont="1" applyBorder="1" applyAlignment="1">
      <alignment horizontal="right" vertical="top" wrapText="1"/>
    </xf>
    <xf numFmtId="3" fontId="8" fillId="0" borderId="6" xfId="1" applyNumberFormat="1" applyFont="1" applyBorder="1" applyAlignment="1">
      <alignment horizontal="right" vertical="top" wrapText="1"/>
    </xf>
    <xf numFmtId="49" fontId="8" fillId="0" borderId="1" xfId="1" applyNumberFormat="1" applyFont="1" applyBorder="1" applyAlignment="1">
      <alignment horizontal="right" vertical="top" wrapText="1"/>
    </xf>
    <xf numFmtId="49" fontId="1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center" vertical="center"/>
    </xf>
    <xf numFmtId="49" fontId="2" fillId="0" borderId="1" xfId="0" applyNumberFormat="1" applyFont="1" applyBorder="1" applyAlignment="1">
      <alignment horizontal="right" vertical="top"/>
    </xf>
    <xf numFmtId="3" fontId="2" fillId="0" borderId="1" xfId="0" applyNumberFormat="1" applyFont="1" applyBorder="1" applyAlignment="1">
      <alignment horizontal="right" vertical="center"/>
    </xf>
    <xf numFmtId="0" fontId="8" fillId="0" borderId="7" xfId="1" applyFont="1" applyBorder="1" applyAlignment="1">
      <alignment horizontal="center" vertical="top" wrapText="1"/>
    </xf>
    <xf numFmtId="3" fontId="2" fillId="0" borderId="1" xfId="0" applyNumberFormat="1" applyFont="1" applyBorder="1" applyAlignment="1">
      <alignment horizontal="right" vertical="top"/>
    </xf>
    <xf numFmtId="0" fontId="4" fillId="0" borderId="0" xfId="0" applyFont="1" applyAlignment="1">
      <alignment horizontal="right" vertical="top"/>
    </xf>
    <xf numFmtId="49" fontId="2" fillId="0" borderId="1" xfId="0" applyNumberFormat="1" applyFont="1" applyBorder="1" applyAlignment="1">
      <alignment vertical="top" wrapText="1"/>
    </xf>
    <xf numFmtId="49" fontId="11" fillId="0" borderId="1" xfId="1" applyNumberFormat="1" applyFont="1" applyBorder="1" applyAlignment="1">
      <alignment vertical="top" wrapText="1"/>
    </xf>
    <xf numFmtId="49" fontId="18" fillId="0" borderId="4" xfId="0" applyNumberFormat="1" applyFont="1" applyBorder="1" applyAlignment="1">
      <alignment vertical="top" wrapText="1"/>
    </xf>
    <xf numFmtId="49" fontId="17" fillId="0" borderId="1" xfId="7" applyNumberFormat="1" applyFont="1" applyBorder="1" applyAlignment="1">
      <alignment vertical="top" wrapText="1"/>
    </xf>
    <xf numFmtId="0" fontId="17" fillId="0" borderId="1" xfId="0" applyFont="1" applyBorder="1" applyAlignment="1">
      <alignment horizontal="right" vertical="top" wrapText="1"/>
    </xf>
    <xf numFmtId="49" fontId="17" fillId="0" borderId="1" xfId="1" applyNumberFormat="1" applyFont="1" applyBorder="1" applyAlignment="1">
      <alignment horizontal="justify" vertical="top" wrapText="1"/>
    </xf>
    <xf numFmtId="3" fontId="17" fillId="0" borderId="1" xfId="1" applyNumberFormat="1" applyFont="1" applyBorder="1" applyAlignment="1">
      <alignment horizontal="right" vertical="top" wrapText="1"/>
    </xf>
    <xf numFmtId="49" fontId="17" fillId="0" borderId="1" xfId="1" applyNumberFormat="1" applyFont="1" applyBorder="1" applyAlignment="1">
      <alignment vertical="top" wrapText="1"/>
    </xf>
    <xf numFmtId="49" fontId="17" fillId="0" borderId="1" xfId="0" applyNumberFormat="1" applyFont="1" applyBorder="1" applyAlignment="1">
      <alignment horizontal="right" vertical="top" wrapText="1"/>
    </xf>
    <xf numFmtId="49" fontId="17" fillId="0" borderId="1" xfId="1" applyNumberFormat="1" applyFont="1" applyBorder="1" applyAlignment="1">
      <alignment horizontal="right" vertical="top" wrapText="1"/>
    </xf>
    <xf numFmtId="0" fontId="17" fillId="0" borderId="1" xfId="1" applyFont="1" applyBorder="1" applyAlignment="1">
      <alignment horizontal="right" vertical="top"/>
    </xf>
    <xf numFmtId="0" fontId="17" fillId="0" borderId="0" xfId="1" applyFont="1" applyAlignment="1">
      <alignment horizontal="right" vertical="top"/>
    </xf>
    <xf numFmtId="0" fontId="17" fillId="0" borderId="1" xfId="0" applyFont="1" applyBorder="1" applyAlignment="1">
      <alignment vertical="top" wrapText="1"/>
    </xf>
    <xf numFmtId="3" fontId="17" fillId="0" borderId="1" xfId="0" applyNumberFormat="1" applyFont="1" applyBorder="1" applyAlignment="1">
      <alignment horizontal="right" vertical="top" wrapText="1"/>
    </xf>
    <xf numFmtId="49" fontId="8" fillId="0" borderId="1" xfId="0" applyNumberFormat="1" applyFont="1" applyBorder="1" applyAlignment="1">
      <alignment horizontal="right" vertical="top" wrapText="1"/>
    </xf>
    <xf numFmtId="49" fontId="8" fillId="0" borderId="1" xfId="0" applyNumberFormat="1" applyFont="1" applyBorder="1" applyAlignment="1">
      <alignment vertical="top" wrapText="1"/>
    </xf>
    <xf numFmtId="49" fontId="8" fillId="0" borderId="1" xfId="7" applyNumberFormat="1" applyFont="1" applyBorder="1" applyAlignment="1">
      <alignment vertical="top" wrapText="1"/>
    </xf>
    <xf numFmtId="49" fontId="8" fillId="0" borderId="1" xfId="7" applyNumberFormat="1" applyFont="1" applyBorder="1" applyAlignment="1">
      <alignment horizontal="right" vertical="top" wrapText="1"/>
    </xf>
    <xf numFmtId="3" fontId="8" fillId="0" borderId="1" xfId="5" applyNumberFormat="1" applyFont="1" applyBorder="1" applyAlignment="1">
      <alignment horizontal="right" vertical="top" wrapText="1"/>
    </xf>
    <xf numFmtId="49" fontId="8" fillId="0" borderId="3" xfId="7" applyNumberFormat="1" applyFont="1" applyBorder="1" applyAlignment="1">
      <alignment vertical="top" wrapText="1"/>
    </xf>
    <xf numFmtId="49" fontId="16" fillId="0" borderId="1" xfId="0" applyNumberFormat="1" applyFont="1" applyBorder="1" applyAlignment="1">
      <alignment vertical="center" wrapText="1"/>
    </xf>
    <xf numFmtId="49" fontId="16" fillId="0" borderId="1" xfId="0" applyNumberFormat="1" applyFont="1" applyBorder="1" applyAlignment="1">
      <alignment horizontal="right" vertical="top" wrapText="1"/>
    </xf>
    <xf numFmtId="49" fontId="16" fillId="0" borderId="4" xfId="0" applyNumberFormat="1" applyFont="1" applyBorder="1" applyAlignment="1">
      <alignment vertical="center" wrapText="1"/>
    </xf>
    <xf numFmtId="3" fontId="8" fillId="0" borderId="1" xfId="3" applyNumberFormat="1" applyFont="1" applyBorder="1" applyAlignment="1">
      <alignment vertical="top" wrapText="1"/>
    </xf>
    <xf numFmtId="49" fontId="8" fillId="0" borderId="7" xfId="3"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xf>
    <xf numFmtId="0" fontId="8" fillId="0" borderId="1" xfId="1" applyFont="1" applyBorder="1" applyAlignment="1">
      <alignment vertical="top" wrapText="1"/>
    </xf>
    <xf numFmtId="0" fontId="8" fillId="0" borderId="2" xfId="1" applyFont="1" applyBorder="1" applyAlignment="1">
      <alignment vertical="top" wrapText="1"/>
    </xf>
    <xf numFmtId="49" fontId="17" fillId="0" borderId="7" xfId="1" applyNumberFormat="1" applyFont="1" applyBorder="1" applyAlignment="1">
      <alignment horizontal="center" vertical="top" wrapText="1"/>
    </xf>
    <xf numFmtId="3" fontId="17" fillId="0" borderId="7" xfId="1" applyNumberFormat="1" applyFont="1" applyBorder="1" applyAlignment="1">
      <alignment horizontal="center" vertical="top" wrapText="1"/>
    </xf>
    <xf numFmtId="3" fontId="2" fillId="0" borderId="1" xfId="0" applyNumberFormat="1" applyFont="1"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center" wrapText="1"/>
    </xf>
    <xf numFmtId="0" fontId="20" fillId="0" borderId="1" xfId="0" applyFont="1" applyBorder="1" applyAlignment="1">
      <alignment horizontal="left" vertical="top"/>
    </xf>
    <xf numFmtId="0" fontId="19" fillId="0" borderId="1" xfId="0" applyFont="1" applyBorder="1" applyAlignment="1">
      <alignment vertical="top"/>
    </xf>
    <xf numFmtId="0" fontId="19" fillId="0" borderId="1" xfId="0" applyFont="1" applyBorder="1" applyAlignment="1">
      <alignment horizontal="left" wrapText="1"/>
    </xf>
    <xf numFmtId="3" fontId="19" fillId="0" borderId="1" xfId="0" applyNumberFormat="1" applyFont="1" applyBorder="1" applyAlignment="1">
      <alignment horizontal="right" vertical="center"/>
    </xf>
    <xf numFmtId="1" fontId="19" fillId="0" borderId="1" xfId="0" applyNumberFormat="1" applyFont="1" applyBorder="1" applyAlignment="1">
      <alignment vertical="center"/>
    </xf>
    <xf numFmtId="49" fontId="19" fillId="0" borderId="1" xfId="0" applyNumberFormat="1" applyFont="1" applyBorder="1" applyAlignment="1">
      <alignment horizontal="right" wrapText="1"/>
    </xf>
    <xf numFmtId="1" fontId="19" fillId="0" borderId="1" xfId="0" applyNumberFormat="1" applyFont="1" applyBorder="1"/>
    <xf numFmtId="3" fontId="21" fillId="0" borderId="1" xfId="1" applyNumberFormat="1" applyFont="1" applyBorder="1" applyAlignment="1">
      <alignment horizontal="right" vertical="top" wrapText="1"/>
    </xf>
    <xf numFmtId="0" fontId="19" fillId="0" borderId="1" xfId="0" applyFont="1" applyBorder="1" applyAlignment="1">
      <alignment horizontal="right" wrapText="1"/>
    </xf>
    <xf numFmtId="3" fontId="17" fillId="0" borderId="1" xfId="1" applyNumberFormat="1" applyFont="1" applyBorder="1" applyAlignment="1">
      <alignment horizontal="right" vertical="center" wrapText="1"/>
    </xf>
    <xf numFmtId="3" fontId="19" fillId="0" borderId="1" xfId="0" applyNumberFormat="1" applyFont="1" applyBorder="1" applyAlignment="1">
      <alignment horizontal="right"/>
    </xf>
    <xf numFmtId="1" fontId="19" fillId="0" borderId="1" xfId="0" applyNumberFormat="1" applyFont="1" applyBorder="1" applyAlignment="1">
      <alignment horizontal="center"/>
    </xf>
    <xf numFmtId="0" fontId="19" fillId="0" borderId="1" xfId="0" applyFont="1" applyBorder="1" applyAlignment="1">
      <alignment horizontal="center" vertical="top"/>
    </xf>
    <xf numFmtId="0" fontId="20" fillId="0" borderId="2" xfId="0" applyFont="1" applyBorder="1" applyAlignment="1">
      <alignment horizontal="right" wrapText="1"/>
    </xf>
    <xf numFmtId="3" fontId="20" fillId="0" borderId="1" xfId="0" applyNumberFormat="1" applyFont="1" applyBorder="1" applyAlignment="1">
      <alignment horizontal="right"/>
    </xf>
    <xf numFmtId="0" fontId="19" fillId="0" borderId="1" xfId="0" applyFont="1" applyBorder="1" applyAlignment="1">
      <alignment horizontal="left" vertical="top"/>
    </xf>
    <xf numFmtId="0" fontId="17" fillId="0" borderId="7" xfId="1" applyFont="1" applyBorder="1" applyAlignment="1">
      <alignment horizontal="center" vertical="top" wrapText="1"/>
    </xf>
    <xf numFmtId="49" fontId="19" fillId="0" borderId="1" xfId="0" applyNumberFormat="1" applyFont="1" applyBorder="1" applyAlignment="1">
      <alignment horizontal="right" vertical="top" wrapText="1"/>
    </xf>
    <xf numFmtId="0" fontId="17" fillId="0" borderId="1" xfId="0" applyFont="1" applyBorder="1" applyAlignment="1">
      <alignment horizontal="center" vertical="top" wrapText="1"/>
    </xf>
    <xf numFmtId="3" fontId="17" fillId="0" borderId="1" xfId="1" applyNumberFormat="1" applyFont="1" applyBorder="1" applyAlignment="1">
      <alignment horizontal="center" vertical="top" wrapText="1"/>
    </xf>
    <xf numFmtId="3" fontId="17" fillId="3" borderId="1" xfId="1" applyNumberFormat="1" applyFont="1" applyFill="1" applyBorder="1" applyAlignment="1">
      <alignment horizontal="right" vertical="top" wrapText="1"/>
    </xf>
    <xf numFmtId="3" fontId="19" fillId="0" borderId="1" xfId="0" applyNumberFormat="1" applyFont="1" applyBorder="1" applyAlignment="1">
      <alignment horizontal="right" vertical="top"/>
    </xf>
    <xf numFmtId="1" fontId="19" fillId="0" borderId="1" xfId="0" applyNumberFormat="1" applyFont="1" applyBorder="1" applyAlignment="1">
      <alignment horizontal="center" vertical="top"/>
    </xf>
    <xf numFmtId="0" fontId="19" fillId="0" borderId="1" xfId="0" applyFont="1" applyBorder="1" applyAlignment="1">
      <alignment horizontal="left" vertical="top" wrapText="1"/>
    </xf>
    <xf numFmtId="1" fontId="19" fillId="0" borderId="7" xfId="0" applyNumberFormat="1" applyFont="1" applyBorder="1" applyAlignment="1">
      <alignment horizontal="right" vertical="center"/>
    </xf>
    <xf numFmtId="1" fontId="19" fillId="0" borderId="1" xfId="0" applyNumberFormat="1" applyFont="1" applyBorder="1" applyAlignment="1">
      <alignment horizontal="right" vertical="center"/>
    </xf>
    <xf numFmtId="3" fontId="17" fillId="0" borderId="1" xfId="1" applyNumberFormat="1" applyFont="1" applyBorder="1" applyAlignment="1">
      <alignment horizontal="center" vertical="center" wrapText="1"/>
    </xf>
    <xf numFmtId="49" fontId="23" fillId="0" borderId="1" xfId="1" applyNumberFormat="1" applyFont="1" applyBorder="1" applyAlignment="1">
      <alignment horizontal="center" vertical="top" wrapText="1"/>
    </xf>
    <xf numFmtId="1" fontId="19" fillId="0" borderId="1" xfId="0" applyNumberFormat="1" applyFont="1" applyBorder="1" applyAlignment="1">
      <alignment horizontal="right"/>
    </xf>
    <xf numFmtId="49" fontId="20" fillId="0" borderId="1" xfId="0" applyNumberFormat="1" applyFont="1" applyBorder="1" applyAlignment="1">
      <alignment horizontal="right" wrapText="1"/>
    </xf>
    <xf numFmtId="1" fontId="19" fillId="0" borderId="1" xfId="0" applyNumberFormat="1" applyFont="1" applyBorder="1" applyAlignment="1">
      <alignment horizontal="center" vertical="center"/>
    </xf>
    <xf numFmtId="49" fontId="24" fillId="0" borderId="1" xfId="1" applyNumberFormat="1" applyFont="1" applyBorder="1" applyAlignment="1">
      <alignment horizontal="left" vertical="top" wrapText="1"/>
    </xf>
    <xf numFmtId="49" fontId="20" fillId="0" borderId="1" xfId="0" applyNumberFormat="1" applyFont="1" applyBorder="1" applyAlignment="1">
      <alignment horizontal="right" vertical="top" wrapText="1"/>
    </xf>
    <xf numFmtId="0" fontId="19" fillId="0" borderId="1" xfId="0" applyFont="1" applyBorder="1" applyAlignment="1">
      <alignment horizontal="left"/>
    </xf>
    <xf numFmtId="0" fontId="5" fillId="0" borderId="0" xfId="0" applyFont="1" applyAlignment="1">
      <alignment horizontal="left"/>
    </xf>
    <xf numFmtId="0" fontId="9" fillId="0" borderId="0" xfId="0" applyFont="1" applyAlignment="1">
      <alignment vertical="center" wrapText="1"/>
    </xf>
    <xf numFmtId="0" fontId="2" fillId="2" borderId="12" xfId="0" applyFont="1" applyFill="1" applyBorder="1" applyAlignment="1">
      <alignment horizontal="center" vertical="center" wrapText="1"/>
    </xf>
    <xf numFmtId="3" fontId="8" fillId="0" borderId="1" xfId="5" applyNumberFormat="1" applyFont="1" applyBorder="1" applyAlignment="1">
      <alignment vertical="top" wrapText="1"/>
    </xf>
    <xf numFmtId="0" fontId="3" fillId="0" borderId="1" xfId="0" applyFont="1" applyBorder="1" applyAlignment="1">
      <alignment horizontal="right" vertical="center"/>
    </xf>
    <xf numFmtId="0" fontId="2" fillId="0" borderId="0" xfId="0" applyFont="1" applyAlignment="1">
      <alignment horizontal="left" vertical="top" wrapText="1"/>
    </xf>
    <xf numFmtId="0" fontId="3" fillId="0" borderId="0" xfId="0" applyFont="1" applyAlignment="1">
      <alignment horizontal="right" vertical="center"/>
    </xf>
    <xf numFmtId="49" fontId="8" fillId="0" borderId="0" xfId="1" applyNumberFormat="1" applyFont="1" applyAlignment="1">
      <alignment horizontal="justify" vertical="top" wrapText="1"/>
    </xf>
    <xf numFmtId="49" fontId="8" fillId="0" borderId="0" xfId="1" applyNumberFormat="1" applyFont="1" applyAlignment="1">
      <alignment vertical="top" wrapText="1"/>
    </xf>
    <xf numFmtId="0" fontId="2" fillId="0" borderId="0" xfId="0" applyFont="1" applyAlignment="1">
      <alignment horizontal="left" vertical="top"/>
    </xf>
    <xf numFmtId="49" fontId="8" fillId="0" borderId="0" xfId="1" applyNumberFormat="1" applyFont="1" applyAlignment="1">
      <alignment horizontal="left" vertical="top" wrapText="1"/>
    </xf>
    <xf numFmtId="1" fontId="2" fillId="0" borderId="0" xfId="0" applyNumberFormat="1" applyFont="1"/>
    <xf numFmtId="0" fontId="9" fillId="0" borderId="0" xfId="0" applyFont="1" applyAlignment="1">
      <alignment horizontal="right" vertical="center"/>
    </xf>
    <xf numFmtId="49" fontId="8" fillId="0" borderId="0" xfId="1" applyNumberFormat="1" applyFont="1" applyAlignment="1">
      <alignment horizontal="right" vertical="center" wrapText="1"/>
    </xf>
    <xf numFmtId="49" fontId="8" fillId="0" borderId="1" xfId="1" applyNumberFormat="1" applyFont="1" applyBorder="1" applyAlignment="1">
      <alignment horizontal="center" vertical="center" wrapText="1"/>
    </xf>
    <xf numFmtId="49" fontId="8" fillId="3" borderId="1" xfId="1" applyNumberFormat="1" applyFont="1" applyFill="1" applyBorder="1" applyAlignment="1">
      <alignment vertical="top" wrapText="1"/>
    </xf>
    <xf numFmtId="0" fontId="2" fillId="0" borderId="0" xfId="0" applyFont="1" applyAlignment="1">
      <alignment wrapText="1"/>
    </xf>
    <xf numFmtId="0" fontId="2" fillId="2" borderId="1" xfId="0" applyFont="1" applyFill="1" applyBorder="1" applyAlignment="1">
      <alignment horizontal="center" vertical="center"/>
    </xf>
    <xf numFmtId="3" fontId="2" fillId="0" borderId="1" xfId="0" applyNumberFormat="1" applyFont="1" applyBorder="1" applyAlignment="1">
      <alignment wrapText="1"/>
    </xf>
    <xf numFmtId="49" fontId="8" fillId="0" borderId="1" xfId="0" applyNumberFormat="1" applyFont="1" applyBorder="1" applyAlignment="1">
      <alignment horizontal="center"/>
    </xf>
    <xf numFmtId="0" fontId="8" fillId="0" borderId="6" xfId="0" applyFont="1" applyBorder="1" applyAlignment="1">
      <alignment horizontal="center" vertical="center" wrapText="1"/>
    </xf>
    <xf numFmtId="49" fontId="2" fillId="0" borderId="1" xfId="0" quotePrefix="1" applyNumberFormat="1" applyFont="1" applyBorder="1" applyAlignment="1">
      <alignment horizontal="right"/>
    </xf>
    <xf numFmtId="164" fontId="8" fillId="0" borderId="1" xfId="10" applyNumberFormat="1" applyFont="1" applyFill="1" applyBorder="1" applyAlignment="1">
      <alignment vertical="top" wrapText="1"/>
    </xf>
    <xf numFmtId="164" fontId="8" fillId="0" borderId="1" xfId="10" applyNumberFormat="1" applyFont="1" applyFill="1" applyBorder="1" applyAlignment="1">
      <alignment horizontal="right" vertical="top" wrapText="1"/>
    </xf>
    <xf numFmtId="49" fontId="2" fillId="0" borderId="1" xfId="0" quotePrefix="1" applyNumberFormat="1" applyFont="1" applyBorder="1" applyAlignment="1">
      <alignment horizontal="right" vertical="top"/>
    </xf>
    <xf numFmtId="3" fontId="8" fillId="0" borderId="1" xfId="11" applyNumberFormat="1" applyFont="1" applyBorder="1" applyAlignment="1">
      <alignment horizontal="right" vertical="top" wrapText="1"/>
    </xf>
    <xf numFmtId="49" fontId="8" fillId="0" borderId="1" xfId="1" applyNumberFormat="1" applyFont="1" applyBorder="1" applyAlignment="1">
      <alignment horizontal="right" vertical="top"/>
    </xf>
    <xf numFmtId="3" fontId="8" fillId="0" borderId="1" xfId="0"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1"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49" fontId="8" fillId="0" borderId="7" xfId="1" applyNumberFormat="1" applyFont="1" applyBorder="1" applyAlignment="1">
      <alignment horizontal="center" vertical="center" wrapText="1"/>
    </xf>
    <xf numFmtId="3" fontId="2" fillId="0" borderId="1" xfId="0" applyNumberFormat="1" applyFont="1" applyBorder="1" applyAlignment="1">
      <alignment horizontal="right" vertical="top" wrapText="1"/>
    </xf>
    <xf numFmtId="0" fontId="8" fillId="0" borderId="6" xfId="0" applyFont="1" applyBorder="1" applyAlignment="1">
      <alignment horizontal="center" wrapText="1"/>
    </xf>
    <xf numFmtId="14" fontId="2" fillId="0" borderId="1" xfId="0" quotePrefix="1" applyNumberFormat="1" applyFont="1" applyBorder="1" applyAlignment="1">
      <alignment horizontal="right"/>
    </xf>
    <xf numFmtId="14" fontId="2" fillId="0" borderId="1" xfId="0" quotePrefix="1" applyNumberFormat="1" applyFont="1" applyBorder="1" applyAlignment="1">
      <alignment horizontal="right" vertical="top"/>
    </xf>
    <xf numFmtId="0" fontId="8" fillId="0" borderId="7" xfId="1" applyFont="1" applyBorder="1" applyAlignment="1">
      <alignment horizontal="center" wrapText="1"/>
    </xf>
    <xf numFmtId="3" fontId="2" fillId="0" borderId="1" xfId="0" applyNumberFormat="1" applyFont="1" applyBorder="1"/>
    <xf numFmtId="3" fontId="2" fillId="0" borderId="0" xfId="0" applyNumberFormat="1" applyFont="1"/>
    <xf numFmtId="3" fontId="8" fillId="0" borderId="1" xfId="0" applyNumberFormat="1" applyFont="1" applyBorder="1" applyAlignment="1">
      <alignment vertical="center" wrapText="1"/>
    </xf>
    <xf numFmtId="3" fontId="2" fillId="0" borderId="1" xfId="0" applyNumberFormat="1" applyFont="1" applyBorder="1" applyAlignment="1">
      <alignment vertical="top" wrapText="1"/>
    </xf>
    <xf numFmtId="0" fontId="8" fillId="0" borderId="0" xfId="0" applyFont="1" applyAlignment="1">
      <alignment horizontal="right" vertical="top"/>
    </xf>
    <xf numFmtId="49" fontId="8" fillId="0" borderId="1" xfId="3" applyNumberFormat="1" applyFont="1" applyBorder="1" applyAlignment="1">
      <alignment horizontal="center" vertical="center" wrapText="1"/>
    </xf>
    <xf numFmtId="0" fontId="4" fillId="4" borderId="0" xfId="0" applyFont="1" applyFill="1"/>
    <xf numFmtId="0" fontId="4" fillId="5" borderId="0" xfId="0" applyFont="1" applyFill="1"/>
    <xf numFmtId="49" fontId="8" fillId="0" borderId="5" xfId="1" applyNumberFormat="1" applyFont="1" applyBorder="1" applyAlignment="1">
      <alignment horizontal="center" vertical="top" wrapText="1"/>
    </xf>
    <xf numFmtId="0" fontId="2" fillId="2" borderId="4" xfId="0" applyFont="1" applyFill="1" applyBorder="1" applyAlignment="1">
      <alignment horizontal="center" vertical="center"/>
    </xf>
    <xf numFmtId="0" fontId="2" fillId="0" borderId="4" xfId="0" applyFont="1" applyBorder="1" applyAlignment="1">
      <alignment horizontal="center" vertical="top" wrapText="1"/>
    </xf>
    <xf numFmtId="0" fontId="8" fillId="0" borderId="1" xfId="1" applyFont="1" applyBorder="1" applyAlignment="1">
      <alignment horizontal="left" vertical="top" wrapText="1"/>
    </xf>
    <xf numFmtId="0" fontId="27" fillId="0" borderId="1" xfId="0" applyFont="1" applyBorder="1" applyAlignment="1">
      <alignment horizontal="center" vertical="top"/>
    </xf>
    <xf numFmtId="49" fontId="27" fillId="0" borderId="1" xfId="3" applyNumberFormat="1" applyFont="1" applyBorder="1" applyAlignment="1">
      <alignment horizontal="center" vertical="center" wrapText="1"/>
    </xf>
    <xf numFmtId="49" fontId="27" fillId="0" borderId="1" xfId="1" applyNumberFormat="1" applyFont="1" applyBorder="1" applyAlignment="1">
      <alignment horizontal="center" vertical="top" wrapText="1"/>
    </xf>
    <xf numFmtId="0" fontId="27" fillId="0" borderId="1" xfId="0" applyFont="1" applyBorder="1" applyAlignment="1">
      <alignment horizontal="center" vertical="center" wrapText="1"/>
    </xf>
    <xf numFmtId="49" fontId="27" fillId="0" borderId="6" xfId="1" applyNumberFormat="1" applyFont="1" applyBorder="1" applyAlignment="1">
      <alignment horizontal="center" vertical="top" wrapText="1"/>
    </xf>
    <xf numFmtId="0" fontId="27" fillId="0" borderId="1" xfId="0" applyFont="1" applyBorder="1" applyAlignment="1">
      <alignment horizontal="center" vertical="top" wrapText="1"/>
    </xf>
    <xf numFmtId="0" fontId="27" fillId="0" borderId="1" xfId="0" applyFont="1" applyBorder="1" applyAlignment="1">
      <alignment horizontal="left" vertical="top" wrapText="1"/>
    </xf>
    <xf numFmtId="0" fontId="27" fillId="0" borderId="1" xfId="1" applyFont="1" applyBorder="1" applyAlignment="1">
      <alignment horizontal="center" vertical="top" wrapText="1"/>
    </xf>
    <xf numFmtId="49" fontId="27" fillId="0" borderId="1" xfId="1" applyNumberFormat="1" applyFont="1" applyBorder="1" applyAlignment="1">
      <alignment horizontal="justify" vertical="top" wrapText="1"/>
    </xf>
    <xf numFmtId="0" fontId="27" fillId="0" borderId="1" xfId="0" applyFont="1" applyBorder="1" applyAlignment="1">
      <alignment horizontal="left" wrapText="1"/>
    </xf>
    <xf numFmtId="0" fontId="27" fillId="0" borderId="1" xfId="0" applyFont="1" applyBorder="1" applyAlignment="1">
      <alignment horizontal="right" vertical="center" wrapText="1"/>
    </xf>
    <xf numFmtId="49" fontId="27" fillId="0" borderId="1" xfId="1" applyNumberFormat="1" applyFont="1" applyBorder="1" applyAlignment="1">
      <alignment horizontal="center" vertical="center" wrapText="1"/>
    </xf>
    <xf numFmtId="49" fontId="27" fillId="0" borderId="1" xfId="1" applyNumberFormat="1" applyFont="1" applyBorder="1" applyAlignment="1">
      <alignment horizontal="right" vertical="center" wrapText="1"/>
    </xf>
    <xf numFmtId="0" fontId="27" fillId="0" borderId="1" xfId="1" applyFont="1" applyBorder="1" applyAlignment="1">
      <alignment horizontal="center" vertical="center" wrapText="1"/>
    </xf>
    <xf numFmtId="49" fontId="27" fillId="0" borderId="1" xfId="3" applyNumberFormat="1" applyFont="1" applyBorder="1" applyAlignment="1">
      <alignment horizontal="center" vertical="top" wrapText="1"/>
    </xf>
    <xf numFmtId="0" fontId="27" fillId="0" borderId="1"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1" xfId="1" applyNumberFormat="1" applyFont="1" applyBorder="1" applyAlignment="1">
      <alignment horizontal="center" vertical="center" wrapText="1"/>
    </xf>
    <xf numFmtId="1" fontId="27" fillId="0" borderId="1" xfId="0" applyNumberFormat="1" applyFont="1" applyBorder="1" applyAlignment="1">
      <alignment horizontal="center" vertical="top" wrapText="1"/>
    </xf>
    <xf numFmtId="1" fontId="27" fillId="0" borderId="1" xfId="1" applyNumberFormat="1" applyFont="1" applyBorder="1" applyAlignment="1">
      <alignment horizontal="center" vertical="top" wrapText="1"/>
    </xf>
    <xf numFmtId="49" fontId="27" fillId="3" borderId="1" xfId="1" applyNumberFormat="1" applyFont="1" applyFill="1" applyBorder="1" applyAlignment="1">
      <alignment horizontal="center" vertical="center" wrapText="1"/>
    </xf>
    <xf numFmtId="1" fontId="8" fillId="6" borderId="7" xfId="0" applyNumberFormat="1" applyFont="1" applyFill="1" applyBorder="1" applyAlignment="1">
      <alignment horizontal="center" vertical="top" wrapText="1"/>
    </xf>
    <xf numFmtId="1" fontId="8" fillId="6" borderId="8" xfId="0" applyNumberFormat="1" applyFont="1" applyFill="1" applyBorder="1" applyAlignment="1">
      <alignment horizontal="center" vertical="top" wrapText="1"/>
    </xf>
    <xf numFmtId="0" fontId="3" fillId="7" borderId="3" xfId="0" applyFont="1" applyFill="1" applyBorder="1" applyAlignment="1">
      <alignment horizontal="right" vertical="center"/>
    </xf>
    <xf numFmtId="0" fontId="3" fillId="7" borderId="4" xfId="0" applyFont="1" applyFill="1" applyBorder="1" applyAlignment="1">
      <alignment horizontal="right" vertical="center"/>
    </xf>
    <xf numFmtId="3" fontId="3" fillId="7" borderId="1" xfId="0" applyNumberFormat="1" applyFont="1" applyFill="1" applyBorder="1" applyAlignment="1">
      <alignment horizontal="right" vertical="center"/>
    </xf>
    <xf numFmtId="3" fontId="3" fillId="7" borderId="1" xfId="0" applyNumberFormat="1" applyFont="1" applyFill="1" applyBorder="1" applyAlignment="1">
      <alignment horizontal="center" vertical="center"/>
    </xf>
    <xf numFmtId="0" fontId="3" fillId="7" borderId="4" xfId="0" applyFont="1" applyFill="1" applyBorder="1" applyAlignment="1">
      <alignment horizontal="center" vertical="center"/>
    </xf>
    <xf numFmtId="3" fontId="12" fillId="7" borderId="1" xfId="0" applyNumberFormat="1" applyFont="1" applyFill="1" applyBorder="1" applyAlignment="1">
      <alignment horizontal="right" vertical="center"/>
    </xf>
    <xf numFmtId="3" fontId="8" fillId="7" borderId="1" xfId="0" applyNumberFormat="1" applyFont="1" applyFill="1" applyBorder="1" applyAlignment="1">
      <alignment horizontal="center" vertical="center"/>
    </xf>
    <xf numFmtId="3" fontId="3" fillId="7" borderId="1" xfId="0" applyNumberFormat="1" applyFont="1" applyFill="1" applyBorder="1" applyAlignment="1">
      <alignment horizontal="right"/>
    </xf>
    <xf numFmtId="0" fontId="2" fillId="7" borderId="1" xfId="0" applyFont="1" applyFill="1" applyBorder="1" applyAlignment="1">
      <alignment horizontal="center"/>
    </xf>
    <xf numFmtId="0" fontId="2" fillId="7" borderId="1" xfId="0" applyFont="1" applyFill="1" applyBorder="1" applyAlignment="1">
      <alignment horizontal="center" vertical="center"/>
    </xf>
    <xf numFmtId="0" fontId="2" fillId="0" borderId="3" xfId="0" applyFont="1" applyBorder="1" applyAlignment="1">
      <alignment horizontal="left"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49" fontId="8" fillId="0" borderId="2" xfId="3" applyNumberFormat="1" applyFont="1" applyBorder="1" applyAlignment="1">
      <alignment horizontal="left" vertical="top" wrapText="1"/>
    </xf>
    <xf numFmtId="49" fontId="8" fillId="0" borderId="2" xfId="1" applyNumberFormat="1" applyFont="1" applyBorder="1" applyAlignment="1">
      <alignment horizontal="justify" vertical="top" wrapText="1"/>
    </xf>
    <xf numFmtId="0" fontId="2" fillId="0" borderId="2" xfId="0" applyFont="1" applyBorder="1" applyAlignment="1">
      <alignment horizontal="right" vertical="center" wrapText="1"/>
    </xf>
    <xf numFmtId="49" fontId="8" fillId="0" borderId="9" xfId="1" applyNumberFormat="1" applyFont="1" applyBorder="1" applyAlignment="1">
      <alignment horizontal="justify" vertical="top" wrapText="1"/>
    </xf>
    <xf numFmtId="0" fontId="2" fillId="0" borderId="2" xfId="0" applyFont="1" applyBorder="1" applyAlignment="1">
      <alignment horizontal="left" wrapText="1"/>
    </xf>
    <xf numFmtId="49" fontId="8" fillId="0" borderId="2" xfId="1" applyNumberFormat="1" applyFont="1" applyBorder="1" applyAlignment="1">
      <alignment horizontal="right" vertical="center" wrapText="1"/>
    </xf>
    <xf numFmtId="49" fontId="8" fillId="0" borderId="2" xfId="1" applyNumberFormat="1" applyFont="1" applyBorder="1" applyAlignment="1">
      <alignment horizontal="left" vertical="top" wrapText="1"/>
    </xf>
    <xf numFmtId="49" fontId="17" fillId="0" borderId="2" xfId="1" applyNumberFormat="1" applyFont="1" applyBorder="1" applyAlignment="1">
      <alignment horizontal="justify" vertical="top" wrapText="1"/>
    </xf>
    <xf numFmtId="49" fontId="17" fillId="0" borderId="2" xfId="1" applyNumberFormat="1" applyFont="1" applyBorder="1" applyAlignment="1">
      <alignment horizontal="left" vertical="top" wrapText="1"/>
    </xf>
    <xf numFmtId="0" fontId="2" fillId="0" borderId="2" xfId="0" applyFont="1" applyBorder="1" applyAlignment="1">
      <alignment horizontal="right" vertical="center"/>
    </xf>
    <xf numFmtId="49" fontId="8" fillId="0" borderId="10" xfId="1" applyNumberFormat="1" applyFont="1" applyBorder="1" applyAlignment="1">
      <alignment horizontal="right" vertical="center" wrapText="1"/>
    </xf>
    <xf numFmtId="3" fontId="3" fillId="7" borderId="4" xfId="0" applyNumberFormat="1" applyFont="1" applyFill="1" applyBorder="1" applyAlignment="1">
      <alignment horizontal="right" vertical="center"/>
    </xf>
    <xf numFmtId="3" fontId="12" fillId="7" borderId="4" xfId="0" applyNumberFormat="1" applyFont="1" applyFill="1" applyBorder="1" applyAlignment="1">
      <alignment horizontal="right" vertical="center"/>
    </xf>
    <xf numFmtId="3" fontId="8" fillId="0" borderId="4" xfId="0" applyNumberFormat="1" applyFont="1" applyBorder="1" applyAlignment="1">
      <alignment horizontal="right" vertical="top" wrapText="1"/>
    </xf>
    <xf numFmtId="3" fontId="2" fillId="0" borderId="4" xfId="0" applyNumberFormat="1" applyFont="1" applyBorder="1" applyAlignment="1">
      <alignment horizontal="right"/>
    </xf>
    <xf numFmtId="3" fontId="8" fillId="0" borderId="4" xfId="1" applyNumberFormat="1" applyFont="1" applyBorder="1" applyAlignment="1">
      <alignment vertical="top" wrapText="1"/>
    </xf>
    <xf numFmtId="3" fontId="2" fillId="0" borderId="4" xfId="0" applyNumberFormat="1" applyFont="1" applyBorder="1" applyAlignment="1">
      <alignment horizontal="right" vertical="center"/>
    </xf>
    <xf numFmtId="3" fontId="8" fillId="0" borderId="4" xfId="1" applyNumberFormat="1" applyFont="1" applyBorder="1" applyAlignment="1">
      <alignment horizontal="right" vertical="top" wrapText="1"/>
    </xf>
    <xf numFmtId="3" fontId="8" fillId="0" borderId="11" xfId="1" applyNumberFormat="1" applyFont="1" applyBorder="1" applyAlignment="1">
      <alignment horizontal="right" vertical="top" wrapText="1"/>
    </xf>
    <xf numFmtId="3" fontId="2" fillId="0" borderId="4" xfId="0" applyNumberFormat="1" applyFont="1" applyBorder="1" applyAlignment="1">
      <alignment horizontal="center" vertical="center"/>
    </xf>
    <xf numFmtId="3" fontId="8" fillId="0" borderId="4" xfId="3" applyNumberFormat="1" applyFont="1" applyBorder="1" applyAlignment="1">
      <alignment vertical="top" wrapText="1"/>
    </xf>
    <xf numFmtId="3" fontId="2" fillId="0" borderId="4" xfId="0" applyNumberFormat="1" applyFont="1" applyBorder="1" applyAlignment="1">
      <alignment horizontal="right" vertical="top"/>
    </xf>
    <xf numFmtId="3" fontId="17" fillId="0" borderId="4" xfId="1" applyNumberFormat="1" applyFont="1" applyBorder="1" applyAlignment="1">
      <alignment horizontal="right" vertical="top" wrapText="1"/>
    </xf>
    <xf numFmtId="3" fontId="17" fillId="0" borderId="4" xfId="1" applyNumberFormat="1" applyFont="1" applyBorder="1" applyAlignment="1">
      <alignment horizontal="right" vertical="top"/>
    </xf>
    <xf numFmtId="3" fontId="17" fillId="0" borderId="4" xfId="0" applyNumberFormat="1" applyFont="1" applyBorder="1" applyAlignment="1">
      <alignment horizontal="right" vertical="top" wrapText="1"/>
    </xf>
    <xf numFmtId="3" fontId="8" fillId="0" borderId="4" xfId="5" applyNumberFormat="1" applyFont="1" applyBorder="1" applyAlignment="1">
      <alignment horizontal="right" vertical="top" wrapText="1"/>
    </xf>
    <xf numFmtId="3" fontId="8" fillId="0" borderId="4" xfId="5" applyNumberFormat="1" applyFont="1" applyBorder="1" applyAlignment="1">
      <alignment vertical="top" wrapText="1"/>
    </xf>
    <xf numFmtId="3" fontId="8" fillId="0" borderId="4" xfId="0" applyNumberFormat="1" applyFont="1" applyBorder="1" applyAlignment="1">
      <alignment horizontal="right" vertical="top"/>
    </xf>
    <xf numFmtId="1" fontId="8" fillId="6" borderId="17" xfId="0" applyNumberFormat="1" applyFont="1" applyFill="1" applyBorder="1" applyAlignment="1">
      <alignment horizontal="center" vertical="center" wrapText="1"/>
    </xf>
    <xf numFmtId="1" fontId="8" fillId="6" borderId="19" xfId="0" applyNumberFormat="1" applyFont="1" applyFill="1" applyBorder="1" applyAlignment="1">
      <alignment horizontal="center" vertical="center" wrapText="1"/>
    </xf>
    <xf numFmtId="1" fontId="8" fillId="6" borderId="20" xfId="0" applyNumberFormat="1" applyFont="1" applyFill="1" applyBorder="1" applyAlignment="1">
      <alignment horizontal="center" vertical="top"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7" borderId="18" xfId="0" applyFont="1" applyFill="1" applyBorder="1" applyAlignment="1">
      <alignment horizontal="right" vertical="center"/>
    </xf>
    <xf numFmtId="0" fontId="3" fillId="7" borderId="21" xfId="0" applyFont="1" applyFill="1" applyBorder="1" applyAlignment="1">
      <alignment horizontal="right" vertical="center"/>
    </xf>
    <xf numFmtId="0" fontId="3" fillId="7" borderId="18" xfId="0" applyFont="1" applyFill="1" applyBorder="1" applyAlignment="1">
      <alignment horizontal="center" vertical="center"/>
    </xf>
    <xf numFmtId="0" fontId="3" fillId="7" borderId="21" xfId="0" applyFont="1" applyFill="1" applyBorder="1" applyAlignment="1">
      <alignment horizontal="center" vertical="center"/>
    </xf>
    <xf numFmtId="0" fontId="2" fillId="0" borderId="18" xfId="0" applyFont="1" applyBorder="1" applyAlignment="1">
      <alignment horizontal="center" vertical="top" wrapText="1"/>
    </xf>
    <xf numFmtId="0" fontId="2" fillId="0" borderId="21" xfId="0" applyFont="1" applyBorder="1" applyAlignment="1">
      <alignment horizontal="center" vertical="top" wrapText="1"/>
    </xf>
    <xf numFmtId="0" fontId="27" fillId="0" borderId="18" xfId="0" applyFont="1" applyBorder="1" applyAlignment="1">
      <alignment horizontal="center" vertical="top"/>
    </xf>
    <xf numFmtId="0" fontId="27" fillId="0" borderId="19" xfId="0" applyFont="1" applyBorder="1" applyAlignment="1">
      <alignment horizontal="center" vertical="top"/>
    </xf>
    <xf numFmtId="49" fontId="8" fillId="0" borderId="18" xfId="3" applyNumberFormat="1" applyFont="1" applyBorder="1" applyAlignment="1">
      <alignment horizontal="center" vertical="center" wrapText="1"/>
    </xf>
    <xf numFmtId="49" fontId="8" fillId="0" borderId="19" xfId="3" applyNumberFormat="1" applyFont="1" applyBorder="1" applyAlignment="1">
      <alignment horizontal="center" vertical="top" wrapText="1"/>
    </xf>
    <xf numFmtId="49" fontId="27" fillId="0" borderId="18" xfId="1" applyNumberFormat="1" applyFont="1" applyBorder="1" applyAlignment="1">
      <alignment horizontal="center" vertical="top" wrapText="1"/>
    </xf>
    <xf numFmtId="49" fontId="27" fillId="0" borderId="19" xfId="1" applyNumberFormat="1" applyFont="1" applyBorder="1" applyAlignment="1">
      <alignment horizontal="center" vertical="top"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49" fontId="27" fillId="0" borderId="22" xfId="1" applyNumberFormat="1" applyFont="1" applyBorder="1" applyAlignment="1">
      <alignment horizontal="center" vertical="top" wrapText="1"/>
    </xf>
    <xf numFmtId="49" fontId="27" fillId="0" borderId="23" xfId="1" applyNumberFormat="1" applyFont="1" applyBorder="1" applyAlignment="1">
      <alignment horizontal="center" vertical="top" wrapText="1"/>
    </xf>
    <xf numFmtId="0" fontId="27" fillId="0" borderId="18" xfId="0" applyFont="1" applyBorder="1" applyAlignment="1">
      <alignment horizontal="center" vertical="top" wrapText="1"/>
    </xf>
    <xf numFmtId="0" fontId="27" fillId="0" borderId="19" xfId="0" applyFont="1" applyBorder="1" applyAlignment="1">
      <alignment horizontal="center" vertical="top" wrapText="1"/>
    </xf>
    <xf numFmtId="0" fontId="27" fillId="0" borderId="19" xfId="0" applyFont="1" applyBorder="1" applyAlignment="1">
      <alignment horizontal="left" vertical="top" wrapText="1"/>
    </xf>
    <xf numFmtId="0" fontId="27" fillId="0" borderId="18" xfId="1" applyFont="1" applyBorder="1" applyAlignment="1">
      <alignment horizontal="center" vertical="top" wrapText="1"/>
    </xf>
    <xf numFmtId="49" fontId="27" fillId="0" borderId="19" xfId="1" applyNumberFormat="1" applyFont="1" applyBorder="1" applyAlignment="1">
      <alignment horizontal="justify" vertical="top" wrapText="1"/>
    </xf>
    <xf numFmtId="0" fontId="27" fillId="0" borderId="19" xfId="0" applyFont="1" applyBorder="1" applyAlignment="1">
      <alignment horizontal="left" wrapText="1"/>
    </xf>
    <xf numFmtId="0" fontId="27" fillId="0" borderId="19" xfId="0" applyFont="1" applyBorder="1" applyAlignment="1">
      <alignment horizontal="right" vertical="center" wrapText="1"/>
    </xf>
    <xf numFmtId="49" fontId="27" fillId="0" borderId="19" xfId="1" applyNumberFormat="1" applyFont="1" applyBorder="1" applyAlignment="1">
      <alignment horizontal="right" vertical="center" wrapText="1"/>
    </xf>
    <xf numFmtId="0" fontId="27" fillId="0" borderId="18" xfId="1" applyFont="1" applyBorder="1" applyAlignment="1">
      <alignment horizontal="center" vertical="center" wrapText="1"/>
    </xf>
    <xf numFmtId="49" fontId="27" fillId="0" borderId="19" xfId="1" applyNumberFormat="1" applyFont="1" applyBorder="1" applyAlignment="1">
      <alignment horizontal="center" vertical="center" wrapText="1"/>
    </xf>
    <xf numFmtId="0" fontId="29" fillId="0" borderId="19" xfId="0" applyFont="1" applyBorder="1" applyAlignment="1">
      <alignment vertical="top"/>
    </xf>
    <xf numFmtId="49" fontId="27" fillId="0" borderId="18" xfId="3" applyNumberFormat="1" applyFont="1" applyBorder="1" applyAlignment="1">
      <alignment horizontal="center" vertical="top" wrapText="1"/>
    </xf>
    <xf numFmtId="49" fontId="27" fillId="0" borderId="19" xfId="3" applyNumberFormat="1" applyFont="1" applyBorder="1" applyAlignment="1">
      <alignment horizontal="center" vertical="top" wrapText="1"/>
    </xf>
    <xf numFmtId="0" fontId="27" fillId="0" borderId="19" xfId="0" applyFont="1" applyBorder="1" applyAlignment="1">
      <alignment horizontal="right" vertical="top" wrapText="1"/>
    </xf>
    <xf numFmtId="49" fontId="27" fillId="0" borderId="19" xfId="1" applyNumberFormat="1" applyFont="1" applyBorder="1" applyAlignment="1">
      <alignment horizontal="left" vertical="top" wrapText="1"/>
    </xf>
    <xf numFmtId="49" fontId="17" fillId="0" borderId="19" xfId="1" applyNumberFormat="1" applyFont="1" applyBorder="1" applyAlignment="1">
      <alignment horizontal="center" vertical="top" wrapText="1"/>
    </xf>
    <xf numFmtId="0" fontId="4" fillId="0" borderId="19" xfId="0" applyFont="1" applyBorder="1" applyAlignment="1">
      <alignment horizontal="center" vertical="top"/>
    </xf>
    <xf numFmtId="49" fontId="27" fillId="0" borderId="18" xfId="1" applyNumberFormat="1" applyFont="1" applyBorder="1" applyAlignment="1">
      <alignment horizontal="center" vertical="center" wrapText="1"/>
    </xf>
    <xf numFmtId="1" fontId="27" fillId="0" borderId="18" xfId="0" applyNumberFormat="1" applyFont="1" applyBorder="1" applyAlignment="1">
      <alignment horizontal="center" vertical="center" wrapText="1"/>
    </xf>
    <xf numFmtId="49" fontId="27" fillId="0" borderId="21" xfId="1" applyNumberFormat="1" applyFont="1" applyBorder="1" applyAlignment="1">
      <alignment horizontal="center" vertical="center" wrapText="1"/>
    </xf>
    <xf numFmtId="0" fontId="27" fillId="0" borderId="19" xfId="0" applyFont="1" applyBorder="1" applyAlignment="1">
      <alignment horizontal="center" vertical="center"/>
    </xf>
    <xf numFmtId="1" fontId="27" fillId="0" borderId="18" xfId="0" applyNumberFormat="1" applyFont="1" applyBorder="1" applyAlignment="1">
      <alignment horizontal="center" vertical="top" wrapText="1"/>
    </xf>
    <xf numFmtId="1" fontId="27" fillId="0" borderId="18" xfId="1" applyNumberFormat="1" applyFont="1" applyBorder="1" applyAlignment="1">
      <alignment horizontal="center" vertical="center" wrapText="1"/>
    </xf>
    <xf numFmtId="1" fontId="27" fillId="0" borderId="18" xfId="1" applyNumberFormat="1" applyFont="1" applyBorder="1" applyAlignment="1">
      <alignment horizontal="center" vertical="top" wrapText="1"/>
    </xf>
    <xf numFmtId="1" fontId="27" fillId="0" borderId="24" xfId="1" applyNumberFormat="1" applyFont="1" applyBorder="1" applyAlignment="1">
      <alignment horizontal="center" vertical="center" wrapText="1"/>
    </xf>
    <xf numFmtId="1" fontId="27" fillId="0" borderId="25" xfId="1" applyNumberFormat="1" applyFont="1" applyBorder="1" applyAlignment="1">
      <alignment horizontal="center" vertical="center" wrapText="1"/>
    </xf>
    <xf numFmtId="49" fontId="27" fillId="0" borderId="25" xfId="1" applyNumberFormat="1" applyFont="1" applyBorder="1" applyAlignment="1">
      <alignment horizontal="center" vertical="center" wrapText="1"/>
    </xf>
    <xf numFmtId="49" fontId="27" fillId="0" borderId="26" xfId="1" applyNumberFormat="1" applyFont="1" applyBorder="1" applyAlignment="1">
      <alignment horizontal="left" vertical="top" wrapText="1"/>
    </xf>
    <xf numFmtId="1" fontId="3" fillId="7" borderId="1" xfId="0" applyNumberFormat="1" applyFont="1" applyFill="1" applyBorder="1" applyAlignment="1">
      <alignment horizontal="center" vertical="center"/>
    </xf>
    <xf numFmtId="0" fontId="19" fillId="7" borderId="1" xfId="0" applyFont="1" applyFill="1" applyBorder="1" applyAlignment="1">
      <alignment horizontal="center" vertical="top"/>
    </xf>
    <xf numFmtId="0" fontId="19" fillId="7" borderId="1" xfId="0" applyFont="1" applyFill="1" applyBorder="1" applyAlignment="1">
      <alignment horizontal="left" vertical="top" wrapText="1"/>
    </xf>
    <xf numFmtId="3" fontId="20" fillId="7" borderId="1" xfId="0" applyNumberFormat="1" applyFont="1" applyFill="1" applyBorder="1" applyAlignment="1">
      <alignment horizontal="right" vertical="center"/>
    </xf>
    <xf numFmtId="1" fontId="19" fillId="7" borderId="1" xfId="0" applyNumberFormat="1" applyFont="1" applyFill="1" applyBorder="1" applyAlignment="1">
      <alignment horizontal="center" vertical="center"/>
    </xf>
    <xf numFmtId="49" fontId="17" fillId="7" borderId="7" xfId="1" applyNumberFormat="1" applyFont="1" applyFill="1" applyBorder="1" applyAlignment="1">
      <alignment horizontal="left" vertical="top" wrapText="1"/>
    </xf>
    <xf numFmtId="0" fontId="17" fillId="7" borderId="7" xfId="1" applyFont="1" applyFill="1" applyBorder="1" applyAlignment="1">
      <alignment horizontal="center" vertical="top" wrapText="1"/>
    </xf>
    <xf numFmtId="0" fontId="17" fillId="7" borderId="1" xfId="1" applyFont="1" applyFill="1" applyBorder="1" applyAlignment="1">
      <alignment horizontal="left" vertical="top" wrapText="1"/>
    </xf>
    <xf numFmtId="49" fontId="19" fillId="7" borderId="1" xfId="0" applyNumberFormat="1" applyFont="1" applyFill="1" applyBorder="1" applyAlignment="1">
      <alignment horizontal="right" wrapText="1"/>
    </xf>
    <xf numFmtId="3" fontId="22" fillId="7" borderId="1" xfId="1" applyNumberFormat="1" applyFont="1" applyFill="1" applyBorder="1" applyAlignment="1">
      <alignment horizontal="right" vertical="center" wrapText="1"/>
    </xf>
    <xf numFmtId="3" fontId="23" fillId="7" borderId="1" xfId="1" applyNumberFormat="1" applyFont="1" applyFill="1" applyBorder="1" applyAlignment="1">
      <alignment horizontal="right" vertical="center" wrapText="1"/>
    </xf>
    <xf numFmtId="1" fontId="20" fillId="7" borderId="1" xfId="0" applyNumberFormat="1" applyFont="1" applyFill="1" applyBorder="1" applyAlignment="1">
      <alignment horizontal="center" vertical="center"/>
    </xf>
    <xf numFmtId="49" fontId="17" fillId="7" borderId="1" xfId="1" applyNumberFormat="1" applyFont="1" applyFill="1" applyBorder="1" applyAlignment="1">
      <alignment horizontal="left" vertical="top" wrapText="1"/>
    </xf>
    <xf numFmtId="1" fontId="19" fillId="7" borderId="1" xfId="0" applyNumberFormat="1" applyFont="1" applyFill="1" applyBorder="1" applyAlignment="1">
      <alignment horizontal="center"/>
    </xf>
    <xf numFmtId="49" fontId="17" fillId="7" borderId="1" xfId="7" applyNumberFormat="1" applyFont="1" applyFill="1" applyBorder="1" applyAlignment="1">
      <alignment horizontal="left" vertical="top" wrapText="1"/>
    </xf>
    <xf numFmtId="0" fontId="17" fillId="7" borderId="1" xfId="0" applyFont="1" applyFill="1" applyBorder="1" applyAlignment="1">
      <alignment horizontal="left" vertical="top" wrapText="1"/>
    </xf>
    <xf numFmtId="49" fontId="8" fillId="7" borderId="1" xfId="1" applyNumberFormat="1" applyFont="1" applyFill="1" applyBorder="1" applyAlignment="1">
      <alignment vertical="top" wrapText="1"/>
    </xf>
    <xf numFmtId="49" fontId="17" fillId="7" borderId="1" xfId="1" applyNumberFormat="1" applyFont="1" applyFill="1" applyBorder="1" applyAlignment="1">
      <alignment horizontal="justify" vertical="top" wrapText="1"/>
    </xf>
    <xf numFmtId="49" fontId="19" fillId="7" borderId="1" xfId="0" applyNumberFormat="1" applyFont="1" applyFill="1" applyBorder="1" applyAlignment="1">
      <alignment horizontal="right" vertical="top" wrapText="1"/>
    </xf>
    <xf numFmtId="49" fontId="17" fillId="7" borderId="1" xfId="9" applyNumberFormat="1" applyFont="1" applyFill="1" applyBorder="1" applyAlignment="1">
      <alignment horizontal="left" vertical="top" wrapText="1"/>
    </xf>
    <xf numFmtId="1" fontId="20" fillId="7" borderId="1" xfId="0" applyNumberFormat="1" applyFont="1" applyFill="1" applyBorder="1" applyAlignment="1">
      <alignment horizontal="right" vertical="center"/>
    </xf>
    <xf numFmtId="3" fontId="23" fillId="7" borderId="1" xfId="0" applyNumberFormat="1" applyFont="1" applyFill="1" applyBorder="1" applyAlignment="1">
      <alignment horizontal="right" vertical="center"/>
    </xf>
    <xf numFmtId="49" fontId="19" fillId="7" borderId="1" xfId="0" applyNumberFormat="1" applyFont="1" applyFill="1" applyBorder="1" applyAlignment="1">
      <alignment horizontal="right" vertical="center" wrapText="1"/>
    </xf>
    <xf numFmtId="49" fontId="23" fillId="7" borderId="7" xfId="1" applyNumberFormat="1" applyFont="1" applyFill="1" applyBorder="1" applyAlignment="1">
      <alignment horizontal="center" vertical="center" wrapText="1"/>
    </xf>
    <xf numFmtId="49" fontId="17" fillId="7" borderId="7" xfId="1" applyNumberFormat="1" applyFont="1" applyFill="1" applyBorder="1" applyAlignment="1">
      <alignment horizontal="center" vertical="center" wrapText="1"/>
    </xf>
    <xf numFmtId="49" fontId="2" fillId="7" borderId="1" xfId="1" applyNumberFormat="1" applyFont="1" applyFill="1" applyBorder="1" applyAlignment="1">
      <alignment horizontal="left" vertical="top" wrapText="1"/>
    </xf>
    <xf numFmtId="4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0" fontId="19" fillId="7" borderId="2" xfId="0" applyFont="1" applyFill="1" applyBorder="1" applyAlignment="1">
      <alignment horizontal="center" vertical="top"/>
    </xf>
    <xf numFmtId="1" fontId="19" fillId="7" borderId="1" xfId="0" applyNumberFormat="1" applyFont="1" applyFill="1" applyBorder="1" applyAlignment="1">
      <alignment vertical="center"/>
    </xf>
    <xf numFmtId="0" fontId="27" fillId="7" borderId="4" xfId="0" applyFont="1" applyFill="1" applyBorder="1" applyAlignment="1">
      <alignment horizontal="center" vertical="center"/>
    </xf>
    <xf numFmtId="49" fontId="27" fillId="0" borderId="6" xfId="1" applyNumberFormat="1" applyFont="1" applyBorder="1" applyAlignment="1">
      <alignment horizontal="center" vertical="center" wrapText="1"/>
    </xf>
    <xf numFmtId="0" fontId="3" fillId="7" borderId="4"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4" xfId="0" applyFont="1" applyFill="1" applyBorder="1" applyAlignment="1">
      <alignment horizontal="right" vertical="center"/>
    </xf>
    <xf numFmtId="0" fontId="27" fillId="7" borderId="4" xfId="0" applyFont="1" applyFill="1" applyBorder="1" applyAlignment="1">
      <alignment horizontal="right" wrapText="1"/>
    </xf>
    <xf numFmtId="0" fontId="27" fillId="7" borderId="1" xfId="0" applyFont="1" applyFill="1" applyBorder="1" applyAlignment="1">
      <alignment horizontal="center" vertical="center"/>
    </xf>
    <xf numFmtId="0" fontId="27" fillId="0" borderId="0" xfId="0" applyFont="1" applyAlignment="1">
      <alignment horizontal="left" vertical="top" wrapText="1"/>
    </xf>
    <xf numFmtId="0" fontId="27" fillId="0" borderId="0" xfId="0" applyFont="1" applyAlignment="1">
      <alignment horizontal="right" vertical="center"/>
    </xf>
    <xf numFmtId="49" fontId="27" fillId="0" borderId="0" xfId="3" applyNumberFormat="1" applyFont="1" applyAlignment="1">
      <alignment horizontal="left" vertical="top" wrapText="1"/>
    </xf>
    <xf numFmtId="0" fontId="27" fillId="0" borderId="0" xfId="0" applyFont="1" applyAlignment="1">
      <alignment horizontal="right" vertical="center" wrapText="1"/>
    </xf>
    <xf numFmtId="49" fontId="27" fillId="0" borderId="0" xfId="1" applyNumberFormat="1" applyFont="1" applyAlignment="1">
      <alignment horizontal="justify" vertical="top" wrapText="1"/>
    </xf>
    <xf numFmtId="49" fontId="27" fillId="0" borderId="0" xfId="1" applyNumberFormat="1" applyFont="1" applyAlignment="1">
      <alignment vertical="top" wrapText="1"/>
    </xf>
    <xf numFmtId="0" fontId="27" fillId="0" borderId="0" xfId="0" applyFont="1" applyAlignment="1">
      <alignment horizontal="left" vertical="top"/>
    </xf>
    <xf numFmtId="49" fontId="27" fillId="0" borderId="0" xfId="1" applyNumberFormat="1" applyFont="1" applyAlignment="1">
      <alignment horizontal="left" vertical="top" wrapText="1"/>
    </xf>
    <xf numFmtId="49" fontId="12" fillId="0" borderId="0" xfId="1" applyNumberFormat="1" applyFont="1" applyAlignment="1">
      <alignment horizontal="left" vertical="top" wrapText="1"/>
    </xf>
    <xf numFmtId="0" fontId="3" fillId="0" borderId="0" xfId="0" applyFont="1" applyAlignment="1">
      <alignment horizontal="right" vertical="center" wrapText="1"/>
    </xf>
    <xf numFmtId="0" fontId="12" fillId="0" borderId="0" xfId="1" applyFont="1" applyAlignment="1">
      <alignment horizontal="left" vertical="top" wrapText="1"/>
    </xf>
    <xf numFmtId="49" fontId="12" fillId="0" borderId="0" xfId="1" applyNumberFormat="1" applyFont="1" applyAlignment="1">
      <alignment horizontal="justify" vertical="top" wrapText="1"/>
    </xf>
    <xf numFmtId="0" fontId="19" fillId="0" borderId="2" xfId="0" applyFont="1" applyBorder="1" applyAlignment="1">
      <alignment horizontal="right" vertical="center" wrapText="1"/>
    </xf>
    <xf numFmtId="0" fontId="19" fillId="0" borderId="2" xfId="0" applyFont="1" applyBorder="1" applyAlignment="1">
      <alignment horizontal="left" wrapText="1"/>
    </xf>
    <xf numFmtId="0" fontId="19" fillId="7" borderId="3" xfId="0" applyFont="1" applyFill="1" applyBorder="1" applyAlignment="1">
      <alignment horizontal="right" wrapText="1"/>
    </xf>
    <xf numFmtId="0" fontId="19" fillId="0" borderId="3" xfId="0" applyFont="1" applyBorder="1" applyAlignment="1">
      <alignment horizontal="left" vertical="top" wrapText="1"/>
    </xf>
    <xf numFmtId="0" fontId="19" fillId="7" borderId="3" xfId="0" applyFont="1" applyFill="1" applyBorder="1" applyAlignment="1">
      <alignment horizontal="left" wrapText="1"/>
    </xf>
    <xf numFmtId="0" fontId="19" fillId="0" borderId="3" xfId="0" applyFont="1" applyBorder="1" applyAlignment="1">
      <alignment horizontal="right" vertical="center" wrapText="1"/>
    </xf>
    <xf numFmtId="49" fontId="17" fillId="0" borderId="3" xfId="1" applyNumberFormat="1" applyFont="1" applyBorder="1" applyAlignment="1">
      <alignment horizontal="right" vertical="center" wrapText="1"/>
    </xf>
    <xf numFmtId="49" fontId="17" fillId="7" borderId="3" xfId="1" applyNumberFormat="1" applyFont="1" applyFill="1" applyBorder="1" applyAlignment="1">
      <alignment horizontal="justify" vertical="center" wrapText="1"/>
    </xf>
    <xf numFmtId="49" fontId="17" fillId="7" borderId="3" xfId="1" applyNumberFormat="1" applyFont="1" applyFill="1" applyBorder="1" applyAlignment="1">
      <alignment horizontal="justify" vertical="top" wrapText="1"/>
    </xf>
    <xf numFmtId="0" fontId="19" fillId="7" borderId="2" xfId="0" applyFont="1" applyFill="1" applyBorder="1" applyAlignment="1">
      <alignment horizontal="center" vertical="center"/>
    </xf>
    <xf numFmtId="0" fontId="19" fillId="0" borderId="2" xfId="0" applyFont="1" applyBorder="1" applyAlignment="1">
      <alignment horizontal="left" vertical="top" wrapText="1"/>
    </xf>
    <xf numFmtId="0" fontId="19" fillId="7" borderId="2" xfId="0" applyFont="1" applyFill="1" applyBorder="1" applyAlignment="1">
      <alignment horizontal="left" wrapText="1"/>
    </xf>
    <xf numFmtId="0" fontId="19" fillId="0" borderId="2" xfId="0" applyFont="1" applyBorder="1" applyAlignment="1">
      <alignment horizontal="right" wrapText="1"/>
    </xf>
    <xf numFmtId="3" fontId="20" fillId="7" borderId="4" xfId="0" applyNumberFormat="1" applyFont="1" applyFill="1" applyBorder="1" applyAlignment="1">
      <alignment horizontal="right" vertical="center"/>
    </xf>
    <xf numFmtId="3" fontId="19" fillId="0" borderId="4" xfId="0" applyNumberFormat="1" applyFont="1" applyBorder="1" applyAlignment="1">
      <alignment horizontal="right" vertical="center"/>
    </xf>
    <xf numFmtId="3" fontId="21" fillId="0" borderId="4" xfId="1" applyNumberFormat="1" applyFont="1" applyBorder="1" applyAlignment="1">
      <alignment horizontal="right" vertical="top" wrapText="1"/>
    </xf>
    <xf numFmtId="3" fontId="17" fillId="0" borderId="4" xfId="1" applyNumberFormat="1" applyFont="1" applyBorder="1" applyAlignment="1">
      <alignment horizontal="right" vertical="center" wrapText="1"/>
    </xf>
    <xf numFmtId="3" fontId="21" fillId="0" borderId="4" xfId="1" applyNumberFormat="1" applyFont="1" applyBorder="1" applyAlignment="1">
      <alignment horizontal="right" vertical="center" wrapText="1"/>
    </xf>
    <xf numFmtId="3" fontId="22" fillId="7" borderId="4" xfId="1" applyNumberFormat="1" applyFont="1" applyFill="1" applyBorder="1" applyAlignment="1">
      <alignment horizontal="right" vertical="center" wrapText="1"/>
    </xf>
    <xf numFmtId="3" fontId="17" fillId="0" borderId="4" xfId="1" applyNumberFormat="1" applyFont="1" applyBorder="1" applyAlignment="1">
      <alignment horizontal="center" vertical="top" wrapText="1"/>
    </xf>
    <xf numFmtId="3" fontId="23" fillId="7" borderId="4" xfId="0" applyNumberFormat="1" applyFont="1" applyFill="1" applyBorder="1" applyAlignment="1">
      <alignment horizontal="right" vertical="center"/>
    </xf>
    <xf numFmtId="3" fontId="23" fillId="7" borderId="4" xfId="1" applyNumberFormat="1" applyFont="1" applyFill="1" applyBorder="1" applyAlignment="1">
      <alignment horizontal="right" vertical="center" wrapText="1"/>
    </xf>
    <xf numFmtId="0" fontId="27" fillId="7" borderId="18" xfId="0" applyFont="1" applyFill="1" applyBorder="1" applyAlignment="1">
      <alignment horizontal="center" vertical="center"/>
    </xf>
    <xf numFmtId="0" fontId="27" fillId="7" borderId="21" xfId="0" applyFont="1" applyFill="1" applyBorder="1" applyAlignment="1">
      <alignment horizontal="center" vertical="center"/>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top" wrapText="1"/>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2" fillId="0" borderId="18" xfId="0" applyFont="1" applyBorder="1" applyAlignment="1">
      <alignment horizontal="left" vertical="top"/>
    </xf>
    <xf numFmtId="0" fontId="2" fillId="0" borderId="19" xfId="0" applyFont="1" applyBorder="1" applyAlignment="1">
      <alignment horizontal="left" vertical="top"/>
    </xf>
    <xf numFmtId="0" fontId="4" fillId="0" borderId="18" xfId="0" applyFont="1" applyBorder="1"/>
    <xf numFmtId="0" fontId="4" fillId="0" borderId="19" xfId="0" applyFont="1" applyBorder="1"/>
    <xf numFmtId="49" fontId="8" fillId="0" borderId="18" xfId="3" applyNumberFormat="1" applyFont="1" applyBorder="1" applyAlignment="1">
      <alignment horizontal="left" vertical="top" wrapText="1"/>
    </xf>
    <xf numFmtId="49" fontId="8" fillId="0" borderId="19" xfId="3" applyNumberFormat="1" applyFont="1" applyBorder="1" applyAlignment="1">
      <alignment horizontal="left" vertical="top" wrapText="1"/>
    </xf>
    <xf numFmtId="0" fontId="2" fillId="0" borderId="18" xfId="0" applyFont="1" applyBorder="1" applyAlignment="1">
      <alignment horizontal="right" wrapText="1"/>
    </xf>
    <xf numFmtId="0" fontId="2" fillId="0" borderId="19" xfId="0" applyFont="1" applyBorder="1" applyAlignment="1">
      <alignment horizontal="right" wrapText="1"/>
    </xf>
    <xf numFmtId="0" fontId="8" fillId="0" borderId="18" xfId="1" applyFont="1" applyBorder="1" applyAlignment="1">
      <alignment horizontal="justify" vertical="top" wrapText="1"/>
    </xf>
    <xf numFmtId="49" fontId="8" fillId="0" borderId="19" xfId="1" applyNumberFormat="1" applyFont="1" applyBorder="1" applyAlignment="1">
      <alignment horizontal="justify" vertical="top" wrapText="1"/>
    </xf>
    <xf numFmtId="0" fontId="2" fillId="0" borderId="18" xfId="0" applyFont="1" applyBorder="1" applyAlignment="1">
      <alignment horizontal="left" wrapText="1"/>
    </xf>
    <xf numFmtId="0" fontId="2" fillId="0" borderId="19" xfId="0" applyFont="1" applyBorder="1" applyAlignment="1">
      <alignment horizontal="left" wrapText="1"/>
    </xf>
    <xf numFmtId="49" fontId="8" fillId="0" borderId="18" xfId="1" applyNumberFormat="1" applyFont="1" applyBorder="1" applyAlignment="1">
      <alignment horizontal="justify" vertical="top" wrapText="1"/>
    </xf>
    <xf numFmtId="49" fontId="27" fillId="0" borderId="22" xfId="1" applyNumberFormat="1" applyFont="1" applyBorder="1" applyAlignment="1">
      <alignment horizontal="center" vertical="center" wrapText="1"/>
    </xf>
    <xf numFmtId="49" fontId="27" fillId="0" borderId="23" xfId="1" applyNumberFormat="1" applyFont="1" applyBorder="1" applyAlignment="1">
      <alignment horizontal="center" vertical="center" wrapText="1"/>
    </xf>
    <xf numFmtId="0" fontId="3" fillId="7" borderId="18"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27" fillId="7" borderId="21" xfId="0" applyFont="1" applyFill="1" applyBorder="1" applyAlignment="1">
      <alignment horizontal="center" vertical="center" wrapText="1"/>
    </xf>
    <xf numFmtId="0" fontId="27" fillId="7" borderId="18" xfId="0" applyFont="1" applyFill="1" applyBorder="1" applyAlignment="1">
      <alignment horizontal="right" vertical="center"/>
    </xf>
    <xf numFmtId="0" fontId="27" fillId="7" borderId="21" xfId="0" applyFont="1" applyFill="1" applyBorder="1" applyAlignment="1">
      <alignment horizontal="right" vertical="center"/>
    </xf>
    <xf numFmtId="0" fontId="27" fillId="7" borderId="18" xfId="0" applyFont="1" applyFill="1" applyBorder="1" applyAlignment="1">
      <alignment horizontal="right" wrapText="1"/>
    </xf>
    <xf numFmtId="0" fontId="27" fillId="7" borderId="21" xfId="0" applyFont="1" applyFill="1" applyBorder="1" applyAlignment="1">
      <alignment horizontal="right" wrapText="1"/>
    </xf>
    <xf numFmtId="0" fontId="27" fillId="0" borderId="18" xfId="0" applyFont="1" applyBorder="1" applyAlignment="1">
      <alignment horizontal="left" vertical="top" wrapText="1"/>
    </xf>
    <xf numFmtId="0" fontId="27" fillId="0" borderId="18" xfId="0" applyFont="1" applyBorder="1" applyAlignment="1">
      <alignment horizontal="left" wrapText="1"/>
    </xf>
    <xf numFmtId="49" fontId="27" fillId="0" borderId="18" xfId="1" applyNumberFormat="1" applyFont="1" applyBorder="1" applyAlignment="1">
      <alignment horizontal="justify" vertical="top" wrapText="1"/>
    </xf>
    <xf numFmtId="0" fontId="27" fillId="0" borderId="18" xfId="0" applyFont="1" applyBorder="1" applyAlignment="1">
      <alignment horizontal="right" vertical="center" wrapText="1"/>
    </xf>
    <xf numFmtId="0" fontId="27" fillId="7" borderId="19" xfId="0" applyFont="1" applyFill="1" applyBorder="1" applyAlignment="1">
      <alignment horizontal="center" vertical="center" wrapText="1"/>
    </xf>
    <xf numFmtId="49" fontId="27" fillId="0" borderId="19" xfId="1" applyNumberFormat="1" applyFont="1" applyBorder="1" applyAlignment="1">
      <alignment horizontal="left" vertical="center" wrapText="1"/>
    </xf>
    <xf numFmtId="49" fontId="27" fillId="0" borderId="18" xfId="1" applyNumberFormat="1" applyFont="1" applyBorder="1" applyAlignment="1">
      <alignment horizontal="right" vertical="center" wrapText="1"/>
    </xf>
    <xf numFmtId="0" fontId="27" fillId="7" borderId="19" xfId="0" applyFont="1" applyFill="1" applyBorder="1" applyAlignment="1">
      <alignment horizontal="left" vertical="top" wrapText="1"/>
    </xf>
    <xf numFmtId="49" fontId="27" fillId="0" borderId="24" xfId="1" applyNumberFormat="1" applyFont="1" applyBorder="1" applyAlignment="1">
      <alignment horizontal="justify" vertical="top" wrapText="1"/>
    </xf>
    <xf numFmtId="49" fontId="27" fillId="0" borderId="25" xfId="1" applyNumberFormat="1" applyFont="1" applyBorder="1" applyAlignment="1">
      <alignment horizontal="justify" vertical="top" wrapText="1"/>
    </xf>
    <xf numFmtId="49" fontId="27" fillId="0" borderId="26" xfId="1" applyNumberFormat="1" applyFont="1" applyBorder="1" applyAlignment="1">
      <alignment horizontal="justify" vertical="top" wrapText="1"/>
    </xf>
    <xf numFmtId="3" fontId="3" fillId="7" borderId="1" xfId="0" applyNumberFormat="1" applyFont="1" applyFill="1" applyBorder="1" applyAlignment="1">
      <alignment horizontal="right" vertical="center" wrapText="1"/>
    </xf>
    <xf numFmtId="3" fontId="3" fillId="7" borderId="1" xfId="0" applyNumberFormat="1" applyFont="1" applyFill="1" applyBorder="1" applyAlignment="1">
      <alignment horizontal="center" vertical="center" wrapText="1"/>
    </xf>
    <xf numFmtId="3" fontId="3" fillId="7" borderId="2" xfId="0" applyNumberFormat="1" applyFont="1" applyFill="1" applyBorder="1" applyAlignment="1">
      <alignment horizontal="right" vertical="center"/>
    </xf>
    <xf numFmtId="0" fontId="3" fillId="7" borderId="2" xfId="0" applyFont="1" applyFill="1" applyBorder="1" applyAlignment="1">
      <alignment horizontal="center" vertical="center"/>
    </xf>
    <xf numFmtId="0" fontId="3" fillId="7" borderId="1" xfId="0" applyFont="1" applyFill="1" applyBorder="1" applyAlignment="1">
      <alignment horizontal="center" vertical="center"/>
    </xf>
    <xf numFmtId="0" fontId="8" fillId="0" borderId="6" xfId="0" applyFont="1" applyBorder="1" applyAlignment="1">
      <alignment horizontal="left" wrapText="1"/>
    </xf>
    <xf numFmtId="0" fontId="26" fillId="7" borderId="1" xfId="0" applyFont="1" applyFill="1" applyBorder="1" applyAlignment="1">
      <alignment horizontal="center" vertical="center"/>
    </xf>
    <xf numFmtId="0" fontId="2" fillId="0" borderId="3" xfId="0" applyFont="1" applyBorder="1" applyAlignment="1">
      <alignment horizontal="left" wrapText="1"/>
    </xf>
    <xf numFmtId="0" fontId="2" fillId="0" borderId="3" xfId="0" applyFont="1" applyBorder="1" applyAlignment="1">
      <alignment horizontal="justify" vertical="top" wrapText="1"/>
    </xf>
    <xf numFmtId="0" fontId="2" fillId="0" borderId="3" xfId="0" applyFont="1" applyBorder="1" applyAlignment="1">
      <alignment horizontal="justify" vertical="justify" wrapText="1"/>
    </xf>
    <xf numFmtId="3" fontId="3" fillId="7" borderId="4" xfId="0" applyNumberFormat="1" applyFont="1" applyFill="1" applyBorder="1" applyAlignment="1">
      <alignment horizontal="right" vertical="center" wrapText="1"/>
    </xf>
    <xf numFmtId="3" fontId="3" fillId="7" borderId="3" xfId="0" applyNumberFormat="1" applyFont="1" applyFill="1" applyBorder="1" applyAlignment="1">
      <alignment horizontal="right" vertical="center"/>
    </xf>
    <xf numFmtId="3" fontId="2" fillId="0" borderId="4" xfId="0" applyNumberFormat="1" applyFont="1" applyBorder="1" applyAlignment="1">
      <alignment wrapText="1"/>
    </xf>
    <xf numFmtId="164" fontId="8" fillId="0" borderId="4" xfId="10" applyNumberFormat="1" applyFont="1" applyFill="1" applyBorder="1" applyAlignment="1">
      <alignment vertical="top" wrapText="1"/>
    </xf>
    <xf numFmtId="3" fontId="8" fillId="0" borderId="4" xfId="11" applyNumberFormat="1" applyFont="1" applyBorder="1" applyAlignment="1">
      <alignment horizontal="right" vertical="top" wrapText="1"/>
    </xf>
    <xf numFmtId="3" fontId="8" fillId="0" borderId="4" xfId="0" applyNumberFormat="1" applyFont="1" applyBorder="1" applyAlignment="1">
      <alignment horizontal="right"/>
    </xf>
    <xf numFmtId="3" fontId="8" fillId="0" borderId="4" xfId="0" applyNumberFormat="1" applyFont="1" applyBorder="1" applyAlignment="1">
      <alignment horizontal="right" vertical="center" wrapText="1"/>
    </xf>
    <xf numFmtId="3" fontId="8" fillId="0" borderId="4" xfId="1"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3" fontId="2" fillId="0" borderId="4" xfId="0" applyNumberFormat="1" applyFont="1" applyBorder="1" applyAlignment="1">
      <alignment horizontal="right" vertical="top" wrapText="1"/>
    </xf>
    <xf numFmtId="3" fontId="2" fillId="0" borderId="4" xfId="0" applyNumberFormat="1" applyFont="1" applyBorder="1"/>
    <xf numFmtId="3" fontId="8" fillId="0" borderId="4" xfId="0" applyNumberFormat="1" applyFont="1" applyBorder="1" applyAlignment="1">
      <alignment vertical="center" wrapText="1"/>
    </xf>
    <xf numFmtId="3" fontId="2" fillId="0" borderId="4" xfId="0" applyNumberFormat="1" applyFont="1" applyBorder="1" applyAlignment="1">
      <alignment vertical="top" wrapText="1"/>
    </xf>
    <xf numFmtId="0" fontId="2" fillId="6" borderId="27" xfId="0" applyFont="1" applyFill="1" applyBorder="1" applyAlignment="1">
      <alignment horizontal="center" vertical="center" wrapText="1"/>
    </xf>
    <xf numFmtId="0" fontId="2" fillId="6" borderId="28" xfId="0" applyFont="1" applyFill="1" applyBorder="1" applyAlignment="1">
      <alignment horizontal="center" vertical="center" wrapText="1"/>
    </xf>
    <xf numFmtId="3" fontId="27" fillId="7" borderId="28" xfId="0" applyNumberFormat="1" applyFont="1" applyFill="1" applyBorder="1" applyAlignment="1">
      <alignment horizontal="right" vertical="center" wrapText="1"/>
    </xf>
    <xf numFmtId="0" fontId="27" fillId="7" borderId="28" xfId="0" applyFont="1" applyFill="1" applyBorder="1" applyAlignment="1">
      <alignment horizontal="right" vertical="center"/>
    </xf>
    <xf numFmtId="0" fontId="27" fillId="0" borderId="28" xfId="0" applyFont="1" applyBorder="1" applyAlignment="1">
      <alignment horizontal="center" vertical="center" wrapText="1"/>
    </xf>
    <xf numFmtId="0" fontId="3" fillId="7" borderId="28" xfId="0" applyFont="1" applyFill="1" applyBorder="1" applyAlignment="1">
      <alignment horizontal="right" vertical="center"/>
    </xf>
    <xf numFmtId="3" fontId="27" fillId="7" borderId="28" xfId="0" applyNumberFormat="1" applyFont="1" applyFill="1" applyBorder="1" applyAlignment="1">
      <alignment horizontal="right" vertical="center"/>
    </xf>
    <xf numFmtId="0" fontId="28" fillId="0" borderId="28" xfId="0" applyFont="1" applyBorder="1" applyAlignment="1">
      <alignment horizontal="left" wrapText="1"/>
    </xf>
    <xf numFmtId="0" fontId="28" fillId="0" borderId="28" xfId="0" applyFont="1" applyBorder="1" applyAlignment="1">
      <alignment horizontal="justify" vertical="justify" wrapText="1"/>
    </xf>
    <xf numFmtId="3" fontId="3" fillId="7" borderId="28" xfId="0" applyNumberFormat="1" applyFont="1" applyFill="1" applyBorder="1" applyAlignment="1">
      <alignment horizontal="right" vertical="center"/>
    </xf>
    <xf numFmtId="0" fontId="2" fillId="0" borderId="28" xfId="0" applyFont="1" applyBorder="1" applyAlignment="1">
      <alignment horizontal="left" vertical="top" wrapText="1"/>
    </xf>
    <xf numFmtId="0" fontId="2" fillId="0" borderId="28" xfId="0" applyFont="1" applyBorder="1" applyAlignment="1">
      <alignment horizontal="left" wrapText="1"/>
    </xf>
    <xf numFmtId="49" fontId="8" fillId="0" borderId="28" xfId="1" applyNumberFormat="1" applyFont="1" applyBorder="1" applyAlignment="1">
      <alignment horizontal="justify" vertical="top" wrapText="1"/>
    </xf>
    <xf numFmtId="0" fontId="2" fillId="0" borderId="29" xfId="0" applyFont="1" applyBorder="1" applyAlignment="1">
      <alignment horizontal="left" vertical="top" wrapText="1"/>
    </xf>
    <xf numFmtId="1" fontId="8" fillId="6" borderId="18"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0" fontId="3" fillId="7" borderId="2" xfId="0" applyFont="1" applyFill="1" applyBorder="1" applyAlignment="1">
      <alignment horizontal="right" vertical="center"/>
    </xf>
    <xf numFmtId="0" fontId="3" fillId="7" borderId="3" xfId="0" applyFont="1" applyFill="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right" wrapText="1"/>
    </xf>
    <xf numFmtId="0" fontId="5" fillId="0" borderId="0" xfId="0" applyFont="1" applyAlignment="1">
      <alignment horizontal="center" vertical="center" wrapText="1"/>
    </xf>
    <xf numFmtId="0" fontId="2" fillId="2" borderId="1" xfId="0" applyFont="1" applyFill="1" applyBorder="1" applyAlignment="1">
      <alignment horizontal="center"/>
    </xf>
    <xf numFmtId="1" fontId="8" fillId="6" borderId="15" xfId="0" applyNumberFormat="1" applyFont="1" applyFill="1" applyBorder="1" applyAlignment="1">
      <alignment horizontal="center" vertical="center" wrapText="1"/>
    </xf>
    <xf numFmtId="1" fontId="8" fillId="6" borderId="16" xfId="0" applyNumberFormat="1" applyFont="1" applyFill="1" applyBorder="1" applyAlignment="1">
      <alignment horizontal="center" vertical="center" wrapText="1"/>
    </xf>
    <xf numFmtId="1" fontId="8" fillId="6" borderId="18"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 fontId="8" fillId="6" borderId="19"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1" fontId="8" fillId="6" borderId="17" xfId="0" applyNumberFormat="1" applyFont="1" applyFill="1" applyBorder="1" applyAlignment="1">
      <alignment horizontal="center" vertical="center" wrapText="1"/>
    </xf>
    <xf numFmtId="0" fontId="20" fillId="7" borderId="2" xfId="0" applyFont="1" applyFill="1" applyBorder="1" applyAlignment="1">
      <alignment horizontal="right" vertical="center" wrapText="1"/>
    </xf>
    <xf numFmtId="0" fontId="20" fillId="7" borderId="3"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3" fillId="7" borderId="1" xfId="0" applyFont="1" applyFill="1" applyBorder="1" applyAlignment="1">
      <alignment horizontal="right" vertical="center"/>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11" fillId="0" borderId="14" xfId="0" applyFont="1" applyBorder="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right"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7" borderId="2" xfId="0" applyFont="1" applyFill="1" applyBorder="1" applyAlignment="1">
      <alignment horizontal="right" vertical="center" wrapText="1"/>
    </xf>
    <xf numFmtId="0" fontId="3" fillId="7" borderId="3" xfId="0" applyFont="1" applyFill="1" applyBorder="1" applyAlignment="1">
      <alignment horizontal="right"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12">
    <cellStyle name="Comma" xfId="10" builtinId="3"/>
    <cellStyle name="Normal" xfId="0" builtinId="0"/>
    <cellStyle name="Normal 2" xfId="1" xr:uid="{D452B9FA-B4D5-415D-B2C5-25F99179EA73}"/>
    <cellStyle name="Normal 2 2" xfId="3" xr:uid="{031F1ABF-4CC1-4061-90FB-16F9C4F601CE}"/>
    <cellStyle name="Normal 2 2 2" xfId="5" xr:uid="{3661C58D-5598-4D3E-A630-0344F43505C7}"/>
    <cellStyle name="Normal 2 2 3" xfId="4" xr:uid="{1EC67076-3806-41BD-90F5-7CFEA6344136}"/>
    <cellStyle name="Normal 2 2 4" xfId="9" xr:uid="{0B811A14-9713-4779-AFAF-AA7881D7127B}"/>
    <cellStyle name="Normal 3" xfId="2" xr:uid="{876A0B9E-C7AC-4B61-A76F-9457BD87BC78}"/>
    <cellStyle name="Normal 4 2" xfId="6" xr:uid="{B1272BE9-FEAE-4293-8E09-CF68E239CCE3}"/>
    <cellStyle name="Normal_Sheet1 2" xfId="7" xr:uid="{DE4CAC46-77D1-4CE2-91DF-8D0D349E5F77}"/>
    <cellStyle name="Parasts 2" xfId="8" xr:uid="{45FC3E52-64CB-41D8-9C40-F8DE0061051C}"/>
    <cellStyle name="Parasts 2 2" xfId="11" xr:uid="{0C478B4E-6F31-4A7F-B7AB-84FE11F843C5}"/>
  </cellStyles>
  <dxfs count="0"/>
  <tableStyles count="0" defaultTableStyle="TableStyleMedium2" defaultPivotStyle="PivotStyleLight16"/>
  <colors>
    <mruColors>
      <color rgb="FFF8C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ABCD-D633-44BD-834F-90846F1101FB}">
  <dimension ref="A1:QS206"/>
  <sheetViews>
    <sheetView topLeftCell="A107" zoomScale="87" zoomScaleNormal="87" zoomScaleSheetLayoutView="68" zoomScalePageLayoutView="98" workbookViewId="0">
      <selection activeCell="E117" sqref="E117"/>
    </sheetView>
  </sheetViews>
  <sheetFormatPr defaultColWidth="8.58203125" defaultRowHeight="15.5" x14ac:dyDescent="0.35"/>
  <cols>
    <col min="1" max="1" width="5.5" style="6" customWidth="1"/>
    <col min="2" max="2" width="10.33203125" style="6" customWidth="1"/>
    <col min="3" max="3" width="24.5" style="6" customWidth="1"/>
    <col min="4" max="4" width="8.58203125" style="15" customWidth="1"/>
    <col min="5" max="5" width="29.58203125" style="6" customWidth="1"/>
    <col min="6" max="6" width="11.08203125" style="6" customWidth="1"/>
    <col min="7" max="7" width="12.75" style="6" customWidth="1"/>
    <col min="8" max="8" width="12" style="6" customWidth="1"/>
    <col min="9" max="9" width="12.25" style="6" customWidth="1"/>
    <col min="10" max="10" width="12.5" style="6" customWidth="1"/>
    <col min="11" max="11" width="9.75" style="6" customWidth="1"/>
    <col min="12" max="12" width="15.08203125" style="6" customWidth="1"/>
    <col min="13" max="14" width="9.25" style="15" customWidth="1"/>
    <col min="15" max="16" width="10" style="15" customWidth="1"/>
    <col min="17" max="17" width="12.25" style="15" customWidth="1"/>
    <col min="18" max="18" width="9.5" style="15" customWidth="1"/>
    <col min="19" max="19" width="9.58203125" style="24" customWidth="1"/>
    <col min="20" max="22" width="12.58203125" style="6" bestFit="1" customWidth="1"/>
    <col min="23" max="16384" width="8.58203125" style="6"/>
  </cols>
  <sheetData>
    <row r="1" spans="1:22" ht="28.5" customHeight="1" x14ac:dyDescent="0.35">
      <c r="A1" s="1"/>
      <c r="B1" s="2"/>
      <c r="C1" s="3"/>
      <c r="D1" s="4"/>
      <c r="E1" s="3"/>
      <c r="F1" s="3"/>
      <c r="G1" s="3"/>
      <c r="H1" s="3"/>
      <c r="I1" s="3"/>
      <c r="J1" s="3"/>
      <c r="K1" s="3"/>
      <c r="L1" s="3"/>
      <c r="M1" s="22"/>
      <c r="N1" s="455" t="s">
        <v>869</v>
      </c>
      <c r="O1" s="455"/>
      <c r="P1" s="455"/>
      <c r="Q1" s="455"/>
      <c r="R1" s="455"/>
      <c r="S1" s="455"/>
    </row>
    <row r="2" spans="1:22" ht="3" customHeight="1" x14ac:dyDescent="0.35">
      <c r="A2" s="1"/>
      <c r="B2" s="2"/>
      <c r="C2" s="3"/>
      <c r="D2" s="4"/>
      <c r="E2" s="3"/>
      <c r="F2" s="3"/>
      <c r="G2" s="3"/>
      <c r="H2" s="3"/>
      <c r="I2" s="3"/>
      <c r="J2" s="3"/>
      <c r="K2" s="3"/>
      <c r="L2" s="3"/>
      <c r="M2" s="22"/>
      <c r="N2" s="22"/>
      <c r="O2" s="22"/>
      <c r="P2" s="22"/>
      <c r="Q2" s="22"/>
      <c r="R2" s="22"/>
      <c r="S2" s="1"/>
    </row>
    <row r="3" spans="1:22" ht="15" customHeight="1" x14ac:dyDescent="0.35">
      <c r="A3" s="456" t="s">
        <v>878</v>
      </c>
      <c r="B3" s="456"/>
      <c r="C3" s="456"/>
      <c r="D3" s="456"/>
      <c r="E3" s="456"/>
      <c r="F3" s="456"/>
      <c r="G3" s="456"/>
      <c r="H3" s="456"/>
      <c r="I3" s="456"/>
      <c r="J3" s="456"/>
      <c r="K3" s="456"/>
      <c r="L3" s="456"/>
      <c r="M3" s="456"/>
      <c r="N3" s="456"/>
      <c r="O3" s="456"/>
      <c r="P3" s="456"/>
      <c r="Q3" s="456"/>
      <c r="R3" s="456"/>
      <c r="S3" s="456"/>
    </row>
    <row r="4" spans="1:22" ht="4" customHeight="1" thickBot="1" x14ac:dyDescent="0.4">
      <c r="A4" s="1"/>
      <c r="B4" s="2"/>
      <c r="C4" s="3"/>
      <c r="D4" s="4"/>
      <c r="E4" s="3"/>
      <c r="F4" s="3"/>
      <c r="G4" s="3"/>
      <c r="H4" s="3"/>
      <c r="I4" s="3"/>
      <c r="J4" s="3"/>
      <c r="K4" s="3"/>
      <c r="L4" s="3"/>
      <c r="M4" s="22"/>
      <c r="N4" s="22"/>
      <c r="O4" s="22"/>
      <c r="P4" s="22"/>
      <c r="Q4" s="22"/>
      <c r="R4" s="22"/>
      <c r="S4" s="1"/>
    </row>
    <row r="5" spans="1:22" ht="0.65" hidden="1" customHeight="1" x14ac:dyDescent="0.35">
      <c r="A5" s="1"/>
      <c r="B5" s="2"/>
      <c r="C5" s="3"/>
      <c r="D5" s="4"/>
      <c r="E5" s="3"/>
      <c r="F5" s="3"/>
      <c r="G5" s="3"/>
      <c r="H5" s="3"/>
      <c r="I5" s="3"/>
      <c r="J5" s="3"/>
      <c r="K5" s="3"/>
      <c r="L5" s="3"/>
      <c r="M5" s="457" t="s">
        <v>0</v>
      </c>
      <c r="N5" s="457"/>
      <c r="O5" s="457"/>
      <c r="P5" s="457"/>
      <c r="Q5" s="457"/>
      <c r="R5" s="457"/>
      <c r="S5" s="1"/>
    </row>
    <row r="6" spans="1:22" ht="58" customHeight="1" x14ac:dyDescent="0.35">
      <c r="A6" s="463" t="s">
        <v>1</v>
      </c>
      <c r="B6" s="463" t="s">
        <v>2</v>
      </c>
      <c r="C6" s="463" t="s">
        <v>3</v>
      </c>
      <c r="D6" s="464" t="s">
        <v>4</v>
      </c>
      <c r="E6" s="465"/>
      <c r="F6" s="458" t="s">
        <v>781</v>
      </c>
      <c r="G6" s="459"/>
      <c r="H6" s="459"/>
      <c r="I6" s="459"/>
      <c r="J6" s="459"/>
      <c r="K6" s="459" t="s">
        <v>782</v>
      </c>
      <c r="L6" s="252" t="s">
        <v>783</v>
      </c>
      <c r="M6" s="103" t="s">
        <v>5</v>
      </c>
      <c r="N6" s="8" t="s">
        <v>21</v>
      </c>
      <c r="O6" s="8" t="s">
        <v>278</v>
      </c>
      <c r="P6" s="8" t="s">
        <v>279</v>
      </c>
      <c r="Q6" s="9" t="s">
        <v>22</v>
      </c>
      <c r="R6" s="9" t="s">
        <v>23</v>
      </c>
      <c r="S6" s="8" t="s">
        <v>6</v>
      </c>
    </row>
    <row r="7" spans="1:22" ht="20.149999999999999" customHeight="1" x14ac:dyDescent="0.35">
      <c r="A7" s="463"/>
      <c r="B7" s="463"/>
      <c r="C7" s="463"/>
      <c r="D7" s="464"/>
      <c r="E7" s="465"/>
      <c r="F7" s="460" t="s">
        <v>658</v>
      </c>
      <c r="G7" s="461"/>
      <c r="H7" s="461"/>
      <c r="I7" s="461"/>
      <c r="J7" s="461"/>
      <c r="K7" s="461"/>
      <c r="L7" s="462" t="s">
        <v>784</v>
      </c>
      <c r="M7" s="103"/>
      <c r="N7" s="8"/>
      <c r="O7" s="8"/>
      <c r="P7" s="8"/>
      <c r="Q7" s="9"/>
      <c r="R7" s="9"/>
      <c r="S7" s="8"/>
    </row>
    <row r="8" spans="1:22" ht="86.5" customHeight="1" x14ac:dyDescent="0.35">
      <c r="A8" s="463"/>
      <c r="B8" s="463"/>
      <c r="C8" s="463"/>
      <c r="D8" s="464"/>
      <c r="E8" s="465"/>
      <c r="F8" s="254" t="s">
        <v>653</v>
      </c>
      <c r="G8" s="209" t="s">
        <v>654</v>
      </c>
      <c r="H8" s="209" t="s">
        <v>655</v>
      </c>
      <c r="I8" s="210" t="s">
        <v>656</v>
      </c>
      <c r="J8" s="210" t="s">
        <v>657</v>
      </c>
      <c r="K8" s="461"/>
      <c r="L8" s="462"/>
      <c r="M8" s="103"/>
      <c r="N8" s="8"/>
      <c r="O8" s="8"/>
      <c r="P8" s="8"/>
      <c r="Q8" s="9"/>
      <c r="R8" s="9"/>
      <c r="S8" s="8"/>
    </row>
    <row r="9" spans="1:22" ht="17.25" customHeight="1" x14ac:dyDescent="0.35">
      <c r="A9" s="7"/>
      <c r="B9" s="7"/>
      <c r="C9" s="7"/>
      <c r="D9" s="102"/>
      <c r="E9" s="102"/>
      <c r="F9" s="255"/>
      <c r="G9" s="103"/>
      <c r="H9" s="103"/>
      <c r="I9" s="103"/>
      <c r="J9" s="103"/>
      <c r="K9" s="103"/>
      <c r="L9" s="256"/>
      <c r="M9" s="103"/>
      <c r="N9" s="103"/>
      <c r="O9" s="103"/>
      <c r="P9" s="103"/>
      <c r="Q9" s="103"/>
      <c r="R9" s="103"/>
      <c r="S9" s="103"/>
    </row>
    <row r="10" spans="1:22" ht="17.5" customHeight="1" x14ac:dyDescent="0.35">
      <c r="A10" s="452" t="s">
        <v>7</v>
      </c>
      <c r="B10" s="453"/>
      <c r="C10" s="453"/>
      <c r="D10" s="453"/>
      <c r="E10" s="453"/>
      <c r="F10" s="257"/>
      <c r="G10" s="212"/>
      <c r="H10" s="212"/>
      <c r="I10" s="212"/>
      <c r="J10" s="212"/>
      <c r="K10" s="212"/>
      <c r="L10" s="258"/>
      <c r="M10" s="235">
        <f t="shared" ref="M10:R10" si="0">M11+M14+M16+M21+M25+M32+M35+M44+M107+M111+M139+M153+M176+M178+M181+M188+M192</f>
        <v>805495802.11124086</v>
      </c>
      <c r="N10" s="213">
        <f t="shared" si="0"/>
        <v>1042145731.3272409</v>
      </c>
      <c r="O10" s="213">
        <f t="shared" si="0"/>
        <v>1000486917.5603409</v>
      </c>
      <c r="P10" s="213">
        <f t="shared" si="0"/>
        <v>1000828443.7521341</v>
      </c>
      <c r="Q10" s="213">
        <f t="shared" si="0"/>
        <v>186787081</v>
      </c>
      <c r="R10" s="213">
        <f t="shared" si="0"/>
        <v>644747581.92443979</v>
      </c>
      <c r="S10" s="214"/>
      <c r="T10" s="10"/>
      <c r="U10" s="10"/>
      <c r="V10" s="10"/>
    </row>
    <row r="11" spans="1:22" ht="18" customHeight="1" x14ac:dyDescent="0.35">
      <c r="A11" s="452" t="s">
        <v>8</v>
      </c>
      <c r="B11" s="453"/>
      <c r="C11" s="453"/>
      <c r="D11" s="453"/>
      <c r="E11" s="453"/>
      <c r="F11" s="259"/>
      <c r="G11" s="215"/>
      <c r="H11" s="215"/>
      <c r="I11" s="215"/>
      <c r="J11" s="215"/>
      <c r="K11" s="215"/>
      <c r="L11" s="260"/>
      <c r="M11" s="236">
        <f>SUM(M12:M13)</f>
        <v>1309628</v>
      </c>
      <c r="N11" s="216">
        <f t="shared" ref="N11:R11" si="1">SUM(N12:N13)</f>
        <v>1246127</v>
      </c>
      <c r="O11" s="216">
        <f t="shared" si="1"/>
        <v>1280951</v>
      </c>
      <c r="P11" s="216">
        <f t="shared" si="1"/>
        <v>1063184</v>
      </c>
      <c r="Q11" s="216"/>
      <c r="R11" s="216">
        <f t="shared" si="1"/>
        <v>1063184</v>
      </c>
      <c r="S11" s="217"/>
    </row>
    <row r="12" spans="1:22" ht="24" customHeight="1" x14ac:dyDescent="0.35">
      <c r="A12" s="43" t="s">
        <v>483</v>
      </c>
      <c r="B12" s="48" t="s">
        <v>24</v>
      </c>
      <c r="C12" s="31" t="s">
        <v>280</v>
      </c>
      <c r="D12" s="37" t="s">
        <v>281</v>
      </c>
      <c r="E12" s="221" t="s">
        <v>26</v>
      </c>
      <c r="F12" s="261"/>
      <c r="G12" s="186"/>
      <c r="H12" s="186"/>
      <c r="I12" s="186"/>
      <c r="J12" s="186"/>
      <c r="K12" s="186"/>
      <c r="L12" s="262"/>
      <c r="M12" s="237">
        <v>957866</v>
      </c>
      <c r="N12" s="40">
        <v>996965</v>
      </c>
      <c r="O12" s="40">
        <v>1031789</v>
      </c>
      <c r="P12" s="40">
        <v>1063184</v>
      </c>
      <c r="Q12" s="39"/>
      <c r="R12" s="40">
        <v>1063184</v>
      </c>
      <c r="S12" s="50"/>
      <c r="T12" s="5"/>
    </row>
    <row r="13" spans="1:22" ht="24" customHeight="1" x14ac:dyDescent="0.35">
      <c r="A13" s="43" t="s">
        <v>484</v>
      </c>
      <c r="B13" s="48" t="s">
        <v>27</v>
      </c>
      <c r="C13" s="49" t="s">
        <v>282</v>
      </c>
      <c r="D13" s="37" t="s">
        <v>281</v>
      </c>
      <c r="E13" s="221" t="s">
        <v>26</v>
      </c>
      <c r="F13" s="261"/>
      <c r="G13" s="186"/>
      <c r="H13" s="186"/>
      <c r="I13" s="186"/>
      <c r="J13" s="186"/>
      <c r="K13" s="186"/>
      <c r="L13" s="262"/>
      <c r="M13" s="237">
        <v>351762</v>
      </c>
      <c r="N13" s="40">
        <v>249162</v>
      </c>
      <c r="O13" s="40">
        <v>249162</v>
      </c>
      <c r="P13" s="41"/>
      <c r="Q13" s="41"/>
      <c r="R13" s="41"/>
      <c r="S13" s="42">
        <v>2027</v>
      </c>
      <c r="T13" s="5"/>
    </row>
    <row r="14" spans="1:22" ht="15" customHeight="1" x14ac:dyDescent="0.35">
      <c r="A14" s="452" t="s">
        <v>9</v>
      </c>
      <c r="B14" s="453"/>
      <c r="C14" s="453"/>
      <c r="D14" s="453"/>
      <c r="E14" s="453"/>
      <c r="F14" s="259"/>
      <c r="G14" s="215"/>
      <c r="H14" s="215"/>
      <c r="I14" s="215"/>
      <c r="J14" s="215"/>
      <c r="K14" s="215"/>
      <c r="L14" s="260"/>
      <c r="M14" s="235">
        <f>M15</f>
        <v>33500</v>
      </c>
      <c r="N14" s="218"/>
      <c r="O14" s="218"/>
      <c r="P14" s="218"/>
      <c r="Q14" s="218"/>
      <c r="R14" s="218"/>
      <c r="S14" s="219"/>
      <c r="T14" s="5"/>
    </row>
    <row r="15" spans="1:22" ht="23.5" customHeight="1" x14ac:dyDescent="0.35">
      <c r="A15" s="43" t="s">
        <v>485</v>
      </c>
      <c r="B15" s="43" t="s">
        <v>29</v>
      </c>
      <c r="C15" s="31" t="s">
        <v>473</v>
      </c>
      <c r="D15" s="44" t="s">
        <v>25</v>
      </c>
      <c r="E15" s="222" t="s">
        <v>30</v>
      </c>
      <c r="F15" s="263">
        <v>1</v>
      </c>
      <c r="G15" s="188">
        <v>1</v>
      </c>
      <c r="H15" s="188">
        <v>1</v>
      </c>
      <c r="I15" s="188">
        <v>2</v>
      </c>
      <c r="J15" s="188" t="s">
        <v>793</v>
      </c>
      <c r="K15" s="188">
        <f>F15+G15+H15+I15</f>
        <v>5</v>
      </c>
      <c r="L15" s="264">
        <v>3</v>
      </c>
      <c r="M15" s="238">
        <v>33500</v>
      </c>
      <c r="N15" s="46"/>
      <c r="O15" s="46"/>
      <c r="P15" s="46"/>
      <c r="Q15" s="46"/>
      <c r="R15" s="46"/>
      <c r="S15" s="11"/>
      <c r="T15" s="47"/>
    </row>
    <row r="16" spans="1:22" x14ac:dyDescent="0.35">
      <c r="A16" s="452" t="s">
        <v>10</v>
      </c>
      <c r="B16" s="453"/>
      <c r="C16" s="453"/>
      <c r="D16" s="453"/>
      <c r="E16" s="453"/>
      <c r="F16" s="259"/>
      <c r="G16" s="215"/>
      <c r="H16" s="215"/>
      <c r="I16" s="215"/>
      <c r="J16" s="215"/>
      <c r="K16" s="215"/>
      <c r="L16" s="260"/>
      <c r="M16" s="235">
        <f>M17+M18+M19+M20</f>
        <v>3575354</v>
      </c>
      <c r="N16" s="213">
        <f t="shared" ref="N16:R16" si="2">N17+N18+N19+N20</f>
        <v>3575354</v>
      </c>
      <c r="O16" s="213">
        <f t="shared" si="2"/>
        <v>3575354</v>
      </c>
      <c r="P16" s="213">
        <f t="shared" si="2"/>
        <v>3575354</v>
      </c>
      <c r="Q16" s="213"/>
      <c r="R16" s="213">
        <f t="shared" si="2"/>
        <v>3575354</v>
      </c>
      <c r="S16" s="219"/>
      <c r="T16" s="5"/>
    </row>
    <row r="17" spans="1:20" ht="42.65" customHeight="1" x14ac:dyDescent="0.35">
      <c r="A17" s="43" t="s">
        <v>486</v>
      </c>
      <c r="B17" s="43" t="s">
        <v>146</v>
      </c>
      <c r="C17" s="31" t="s">
        <v>150</v>
      </c>
      <c r="D17" s="44" t="s">
        <v>283</v>
      </c>
      <c r="E17" s="222" t="s">
        <v>284</v>
      </c>
      <c r="F17" s="263">
        <v>2</v>
      </c>
      <c r="G17" s="188">
        <v>2</v>
      </c>
      <c r="H17" s="188">
        <v>2</v>
      </c>
      <c r="I17" s="188">
        <v>2</v>
      </c>
      <c r="J17" s="188" t="s">
        <v>794</v>
      </c>
      <c r="K17" s="188">
        <f t="shared" ref="K17:K20" si="3">F17+G17+H17+I17</f>
        <v>8</v>
      </c>
      <c r="L17" s="264">
        <v>2</v>
      </c>
      <c r="M17" s="237">
        <v>2575354</v>
      </c>
      <c r="N17" s="40">
        <v>2575354</v>
      </c>
      <c r="O17" s="40">
        <v>2575354</v>
      </c>
      <c r="P17" s="40">
        <v>2575354</v>
      </c>
      <c r="Q17" s="46"/>
      <c r="R17" s="40">
        <v>2575354</v>
      </c>
      <c r="S17" s="11"/>
      <c r="T17" s="5"/>
    </row>
    <row r="18" spans="1:20" ht="23.5" customHeight="1" x14ac:dyDescent="0.35">
      <c r="A18" s="43" t="s">
        <v>487</v>
      </c>
      <c r="B18" s="43" t="s">
        <v>147</v>
      </c>
      <c r="C18" s="51" t="s">
        <v>287</v>
      </c>
      <c r="D18" s="44" t="s">
        <v>285</v>
      </c>
      <c r="E18" s="223" t="s">
        <v>286</v>
      </c>
      <c r="F18" s="263">
        <v>2</v>
      </c>
      <c r="G18" s="188">
        <v>2</v>
      </c>
      <c r="H18" s="188">
        <v>2</v>
      </c>
      <c r="I18" s="188">
        <v>2</v>
      </c>
      <c r="J18" s="188" t="s">
        <v>793</v>
      </c>
      <c r="K18" s="188">
        <f t="shared" si="3"/>
        <v>8</v>
      </c>
      <c r="L18" s="264"/>
      <c r="M18" s="237">
        <v>350000</v>
      </c>
      <c r="N18" s="40">
        <v>350000</v>
      </c>
      <c r="O18" s="40">
        <v>350000</v>
      </c>
      <c r="P18" s="40">
        <v>350000</v>
      </c>
      <c r="Q18" s="46"/>
      <c r="R18" s="40">
        <v>350000</v>
      </c>
      <c r="S18" s="11"/>
      <c r="T18" s="5"/>
    </row>
    <row r="19" spans="1:20" ht="23.5" customHeight="1" x14ac:dyDescent="0.35">
      <c r="A19" s="43" t="s">
        <v>488</v>
      </c>
      <c r="B19" s="43" t="s">
        <v>148</v>
      </c>
      <c r="C19" s="31" t="s">
        <v>151</v>
      </c>
      <c r="D19" s="44" t="s">
        <v>285</v>
      </c>
      <c r="E19" s="223" t="s">
        <v>286</v>
      </c>
      <c r="F19" s="263">
        <v>2</v>
      </c>
      <c r="G19" s="188">
        <v>2</v>
      </c>
      <c r="H19" s="188">
        <v>2</v>
      </c>
      <c r="I19" s="188">
        <v>1</v>
      </c>
      <c r="J19" s="188" t="s">
        <v>793</v>
      </c>
      <c r="K19" s="188">
        <f t="shared" si="3"/>
        <v>7</v>
      </c>
      <c r="L19" s="264">
        <v>2</v>
      </c>
      <c r="M19" s="237">
        <v>350000</v>
      </c>
      <c r="N19" s="40">
        <v>350000</v>
      </c>
      <c r="O19" s="40">
        <v>350000</v>
      </c>
      <c r="P19" s="40">
        <v>350000</v>
      </c>
      <c r="Q19" s="46"/>
      <c r="R19" s="40">
        <v>350000</v>
      </c>
      <c r="S19" s="11"/>
      <c r="T19" s="5"/>
    </row>
    <row r="20" spans="1:20" ht="21" x14ac:dyDescent="0.35">
      <c r="A20" s="43" t="s">
        <v>489</v>
      </c>
      <c r="B20" s="43" t="s">
        <v>149</v>
      </c>
      <c r="C20" s="31" t="s">
        <v>152</v>
      </c>
      <c r="D20" s="44" t="s">
        <v>25</v>
      </c>
      <c r="E20" s="222" t="s">
        <v>153</v>
      </c>
      <c r="F20" s="263">
        <v>1</v>
      </c>
      <c r="G20" s="188">
        <v>2</v>
      </c>
      <c r="H20" s="188">
        <v>2</v>
      </c>
      <c r="I20" s="188">
        <v>2</v>
      </c>
      <c r="J20" s="188" t="s">
        <v>794</v>
      </c>
      <c r="K20" s="188">
        <f t="shared" si="3"/>
        <v>7</v>
      </c>
      <c r="L20" s="264">
        <v>2</v>
      </c>
      <c r="M20" s="237">
        <v>300000</v>
      </c>
      <c r="N20" s="40">
        <v>300000</v>
      </c>
      <c r="O20" s="40">
        <v>300000</v>
      </c>
      <c r="P20" s="40">
        <v>300000</v>
      </c>
      <c r="Q20" s="46"/>
      <c r="R20" s="40">
        <v>300000</v>
      </c>
      <c r="S20" s="11"/>
      <c r="T20" s="5"/>
    </row>
    <row r="21" spans="1:20" x14ac:dyDescent="0.35">
      <c r="A21" s="452" t="s">
        <v>418</v>
      </c>
      <c r="B21" s="453"/>
      <c r="C21" s="453"/>
      <c r="D21" s="453"/>
      <c r="E21" s="453"/>
      <c r="F21" s="259"/>
      <c r="G21" s="215"/>
      <c r="H21" s="215"/>
      <c r="I21" s="215"/>
      <c r="J21" s="215"/>
      <c r="K21" s="215"/>
      <c r="L21" s="260"/>
      <c r="M21" s="235">
        <f>SUM(M22:M24)</f>
        <v>3250000</v>
      </c>
      <c r="N21" s="213">
        <f t="shared" ref="N21:P21" si="4">SUM(N22:N24)</f>
        <v>70095000</v>
      </c>
      <c r="O21" s="213">
        <f t="shared" si="4"/>
        <v>88550000</v>
      </c>
      <c r="P21" s="213">
        <f t="shared" si="4"/>
        <v>106800000</v>
      </c>
      <c r="Q21" s="213"/>
      <c r="R21" s="213"/>
      <c r="S21" s="220"/>
      <c r="T21" s="5"/>
    </row>
    <row r="22" spans="1:20" ht="21" x14ac:dyDescent="0.35">
      <c r="A22" s="43" t="s">
        <v>490</v>
      </c>
      <c r="B22" s="43" t="s">
        <v>419</v>
      </c>
      <c r="C22" s="52" t="s">
        <v>422</v>
      </c>
      <c r="D22" s="53" t="s">
        <v>426</v>
      </c>
      <c r="E22" s="224" t="s">
        <v>425</v>
      </c>
      <c r="F22" s="265"/>
      <c r="G22" s="181"/>
      <c r="H22" s="181"/>
      <c r="I22" s="181"/>
      <c r="J22" s="181"/>
      <c r="K22" s="189">
        <f t="shared" ref="K22:K24" si="5">F22+G22+H22+I22</f>
        <v>0</v>
      </c>
      <c r="L22" s="266"/>
      <c r="M22" s="239">
        <v>250000</v>
      </c>
      <c r="N22" s="39">
        <v>6000000</v>
      </c>
      <c r="O22" s="39">
        <v>10000000</v>
      </c>
      <c r="P22" s="39"/>
      <c r="Q22" s="39"/>
      <c r="R22" s="39"/>
      <c r="S22" s="55">
        <v>2027</v>
      </c>
      <c r="T22" s="5"/>
    </row>
    <row r="23" spans="1:20" ht="21" x14ac:dyDescent="0.35">
      <c r="A23" s="96" t="s">
        <v>491</v>
      </c>
      <c r="B23" s="43" t="s">
        <v>420</v>
      </c>
      <c r="C23" s="52" t="s">
        <v>423</v>
      </c>
      <c r="D23" s="53" t="s">
        <v>426</v>
      </c>
      <c r="E23" s="224" t="s">
        <v>425</v>
      </c>
      <c r="F23" s="265"/>
      <c r="G23" s="181"/>
      <c r="H23" s="181"/>
      <c r="I23" s="181"/>
      <c r="J23" s="181"/>
      <c r="K23" s="189">
        <f t="shared" si="5"/>
        <v>0</v>
      </c>
      <c r="L23" s="266"/>
      <c r="M23" s="237">
        <v>3000000</v>
      </c>
      <c r="N23" s="40">
        <v>44095000</v>
      </c>
      <c r="O23" s="40">
        <v>38550000</v>
      </c>
      <c r="P23" s="46">
        <v>46800000</v>
      </c>
      <c r="Q23" s="46"/>
      <c r="R23" s="40"/>
      <c r="S23" s="11"/>
      <c r="T23" s="5"/>
    </row>
    <row r="24" spans="1:20" x14ac:dyDescent="0.35">
      <c r="A24" s="96" t="s">
        <v>492</v>
      </c>
      <c r="B24" s="43" t="s">
        <v>421</v>
      </c>
      <c r="C24" s="52" t="s">
        <v>424</v>
      </c>
      <c r="D24" s="53" t="s">
        <v>426</v>
      </c>
      <c r="E24" s="224" t="s">
        <v>425</v>
      </c>
      <c r="F24" s="265"/>
      <c r="G24" s="181"/>
      <c r="H24" s="181"/>
      <c r="I24" s="181"/>
      <c r="J24" s="181"/>
      <c r="K24" s="189">
        <f t="shared" si="5"/>
        <v>0</v>
      </c>
      <c r="L24" s="266"/>
      <c r="M24" s="237"/>
      <c r="N24" s="40">
        <v>20000000</v>
      </c>
      <c r="O24" s="40">
        <v>40000000</v>
      </c>
      <c r="P24" s="46">
        <v>60000000</v>
      </c>
      <c r="Q24" s="46"/>
      <c r="R24" s="40"/>
      <c r="S24" s="11"/>
      <c r="T24" s="5"/>
    </row>
    <row r="25" spans="1:20" x14ac:dyDescent="0.35">
      <c r="A25" s="452" t="s">
        <v>11</v>
      </c>
      <c r="B25" s="453"/>
      <c r="C25" s="453"/>
      <c r="D25" s="453"/>
      <c r="E25" s="453"/>
      <c r="F25" s="257"/>
      <c r="G25" s="212"/>
      <c r="H25" s="212"/>
      <c r="I25" s="212"/>
      <c r="J25" s="212"/>
      <c r="K25" s="212"/>
      <c r="L25" s="258"/>
      <c r="M25" s="235">
        <f>SUM(M26:M31)</f>
        <v>8322994</v>
      </c>
      <c r="N25" s="213">
        <f t="shared" ref="N25:R25" si="6">SUM(N26:N31)</f>
        <v>15941474</v>
      </c>
      <c r="O25" s="213">
        <f t="shared" si="6"/>
        <v>18101078</v>
      </c>
      <c r="P25" s="213">
        <f t="shared" si="6"/>
        <v>64003052</v>
      </c>
      <c r="Q25" s="213">
        <f t="shared" si="6"/>
        <v>7500000</v>
      </c>
      <c r="R25" s="213">
        <f t="shared" si="6"/>
        <v>2407352</v>
      </c>
      <c r="S25" s="213"/>
      <c r="T25" s="5"/>
    </row>
    <row r="26" spans="1:20" ht="34.5" customHeight="1" x14ac:dyDescent="0.35">
      <c r="A26" s="43" t="s">
        <v>493</v>
      </c>
      <c r="B26" s="43" t="s">
        <v>31</v>
      </c>
      <c r="C26" s="31" t="s">
        <v>407</v>
      </c>
      <c r="D26" s="37" t="s">
        <v>409</v>
      </c>
      <c r="E26" s="225" t="s">
        <v>410</v>
      </c>
      <c r="F26" s="267" t="s">
        <v>798</v>
      </c>
      <c r="G26" s="190" t="s">
        <v>795</v>
      </c>
      <c r="H26" s="190" t="s">
        <v>795</v>
      </c>
      <c r="I26" s="190" t="s">
        <v>795</v>
      </c>
      <c r="J26" s="190" t="s">
        <v>793</v>
      </c>
      <c r="K26" s="190">
        <f t="shared" ref="K26:K31" si="7">F26+G26+H26+I26</f>
        <v>6</v>
      </c>
      <c r="L26" s="268"/>
      <c r="M26" s="239">
        <v>745700</v>
      </c>
      <c r="N26" s="39">
        <v>595700</v>
      </c>
      <c r="O26" s="39">
        <v>595700</v>
      </c>
      <c r="P26" s="39">
        <v>595700</v>
      </c>
      <c r="Q26" s="39"/>
      <c r="R26" s="39"/>
      <c r="S26" s="57" t="s">
        <v>79</v>
      </c>
      <c r="T26" s="5"/>
    </row>
    <row r="27" spans="1:20" ht="25.5" customHeight="1" x14ac:dyDescent="0.35">
      <c r="A27" s="43" t="s">
        <v>494</v>
      </c>
      <c r="B27" s="43" t="s">
        <v>32</v>
      </c>
      <c r="C27" s="31" t="s">
        <v>408</v>
      </c>
      <c r="D27" s="58"/>
      <c r="E27" s="226" t="s">
        <v>28</v>
      </c>
      <c r="F27" s="269">
        <v>0</v>
      </c>
      <c r="G27" s="191">
        <v>2</v>
      </c>
      <c r="H27" s="191">
        <v>2</v>
      </c>
      <c r="I27" s="191">
        <v>2</v>
      </c>
      <c r="J27" s="191" t="s">
        <v>793</v>
      </c>
      <c r="K27" s="191">
        <f t="shared" si="7"/>
        <v>6</v>
      </c>
      <c r="L27" s="270">
        <v>3</v>
      </c>
      <c r="M27" s="240">
        <v>877294</v>
      </c>
      <c r="N27" s="66">
        <v>464774</v>
      </c>
      <c r="O27" s="66">
        <v>201378</v>
      </c>
      <c r="P27" s="66">
        <v>207352</v>
      </c>
      <c r="Q27" s="66"/>
      <c r="R27" s="66">
        <v>207352</v>
      </c>
      <c r="S27" s="33"/>
      <c r="T27" s="5"/>
    </row>
    <row r="28" spans="1:20" ht="43" customHeight="1" x14ac:dyDescent="0.35">
      <c r="A28" s="43" t="s">
        <v>495</v>
      </c>
      <c r="B28" s="43" t="s">
        <v>33</v>
      </c>
      <c r="C28" s="51" t="s">
        <v>37</v>
      </c>
      <c r="D28" s="37" t="s">
        <v>409</v>
      </c>
      <c r="E28" s="225" t="s">
        <v>410</v>
      </c>
      <c r="F28" s="267" t="s">
        <v>798</v>
      </c>
      <c r="G28" s="190" t="s">
        <v>795</v>
      </c>
      <c r="H28" s="190" t="s">
        <v>795</v>
      </c>
      <c r="I28" s="190" t="s">
        <v>796</v>
      </c>
      <c r="J28" s="190" t="s">
        <v>793</v>
      </c>
      <c r="K28" s="190">
        <f t="shared" si="7"/>
        <v>5</v>
      </c>
      <c r="L28" s="268"/>
      <c r="M28" s="239"/>
      <c r="N28" s="39">
        <v>181000</v>
      </c>
      <c r="O28" s="39">
        <v>104000</v>
      </c>
      <c r="P28" s="39"/>
      <c r="Q28" s="39"/>
      <c r="R28" s="39"/>
      <c r="S28" s="57" t="s">
        <v>209</v>
      </c>
      <c r="T28" s="5"/>
    </row>
    <row r="29" spans="1:20" ht="24.65" customHeight="1" x14ac:dyDescent="0.35">
      <c r="A29" s="43" t="s">
        <v>496</v>
      </c>
      <c r="B29" s="43" t="s">
        <v>34</v>
      </c>
      <c r="C29" s="51" t="s">
        <v>411</v>
      </c>
      <c r="D29" s="37" t="s">
        <v>43</v>
      </c>
      <c r="E29" s="225" t="s">
        <v>42</v>
      </c>
      <c r="F29" s="267" t="s">
        <v>798</v>
      </c>
      <c r="G29" s="190" t="s">
        <v>796</v>
      </c>
      <c r="H29" s="190" t="s">
        <v>795</v>
      </c>
      <c r="I29" s="190" t="s">
        <v>795</v>
      </c>
      <c r="J29" s="190" t="s">
        <v>793</v>
      </c>
      <c r="K29" s="190">
        <f t="shared" si="7"/>
        <v>5</v>
      </c>
      <c r="L29" s="268"/>
      <c r="M29" s="239">
        <v>5000000</v>
      </c>
      <c r="N29" s="39">
        <v>5000000</v>
      </c>
      <c r="O29" s="39"/>
      <c r="P29" s="39"/>
      <c r="Q29" s="39"/>
      <c r="R29" s="39"/>
      <c r="S29" s="57" t="s">
        <v>91</v>
      </c>
      <c r="T29" s="5"/>
    </row>
    <row r="30" spans="1:20" ht="43.5" customHeight="1" x14ac:dyDescent="0.35">
      <c r="A30" s="43" t="s">
        <v>497</v>
      </c>
      <c r="B30" s="43" t="s">
        <v>35</v>
      </c>
      <c r="C30" s="51" t="s">
        <v>412</v>
      </c>
      <c r="D30" s="37" t="s">
        <v>41</v>
      </c>
      <c r="E30" s="225" t="s">
        <v>40</v>
      </c>
      <c r="F30" s="267" t="s">
        <v>798</v>
      </c>
      <c r="G30" s="190" t="s">
        <v>796</v>
      </c>
      <c r="H30" s="190" t="s">
        <v>795</v>
      </c>
      <c r="I30" s="190" t="s">
        <v>795</v>
      </c>
      <c r="J30" s="190" t="s">
        <v>793</v>
      </c>
      <c r="K30" s="190">
        <f t="shared" si="7"/>
        <v>5</v>
      </c>
      <c r="L30" s="268"/>
      <c r="M30" s="239">
        <v>200000</v>
      </c>
      <c r="N30" s="39">
        <v>2200000</v>
      </c>
      <c r="O30" s="39">
        <v>2200000</v>
      </c>
      <c r="P30" s="39">
        <v>2200000</v>
      </c>
      <c r="Q30" s="39"/>
      <c r="R30" s="39">
        <v>2200000</v>
      </c>
      <c r="S30" s="57"/>
      <c r="T30" s="5"/>
    </row>
    <row r="31" spans="1:20" ht="23.5" customHeight="1" x14ac:dyDescent="0.35">
      <c r="A31" s="43" t="s">
        <v>498</v>
      </c>
      <c r="B31" s="43" t="s">
        <v>36</v>
      </c>
      <c r="C31" s="51" t="s">
        <v>413</v>
      </c>
      <c r="D31" s="58"/>
      <c r="E31" s="225"/>
      <c r="F31" s="267" t="s">
        <v>798</v>
      </c>
      <c r="G31" s="190" t="s">
        <v>796</v>
      </c>
      <c r="H31" s="190" t="s">
        <v>795</v>
      </c>
      <c r="I31" s="190" t="s">
        <v>798</v>
      </c>
      <c r="J31" s="190" t="s">
        <v>793</v>
      </c>
      <c r="K31" s="190">
        <f t="shared" si="7"/>
        <v>3</v>
      </c>
      <c r="L31" s="268" t="s">
        <v>797</v>
      </c>
      <c r="M31" s="239">
        <v>1500000</v>
      </c>
      <c r="N31" s="39">
        <v>7500000</v>
      </c>
      <c r="O31" s="39">
        <v>15000000</v>
      </c>
      <c r="P31" s="39">
        <v>61000000</v>
      </c>
      <c r="Q31" s="39">
        <v>7500000</v>
      </c>
      <c r="R31" s="39"/>
      <c r="S31" s="57" t="s">
        <v>414</v>
      </c>
      <c r="T31" s="5"/>
    </row>
    <row r="32" spans="1:20" ht="18.649999999999999" customHeight="1" x14ac:dyDescent="0.35">
      <c r="A32" s="452" t="s">
        <v>12</v>
      </c>
      <c r="B32" s="453"/>
      <c r="C32" s="453"/>
      <c r="D32" s="453"/>
      <c r="E32" s="453"/>
      <c r="F32" s="257"/>
      <c r="G32" s="212"/>
      <c r="H32" s="212"/>
      <c r="I32" s="212"/>
      <c r="J32" s="212"/>
      <c r="K32" s="212"/>
      <c r="L32" s="258"/>
      <c r="M32" s="235">
        <f>SUM(M33:M34)</f>
        <v>272221</v>
      </c>
      <c r="N32" s="213">
        <f>SUM(N33:N34)</f>
        <v>2209516</v>
      </c>
      <c r="O32" s="213">
        <f t="shared" ref="O32:R32" si="8">SUM(O33:O34)</f>
        <v>3772566</v>
      </c>
      <c r="P32" s="213">
        <f t="shared" si="8"/>
        <v>5833294</v>
      </c>
      <c r="Q32" s="213"/>
      <c r="R32" s="213">
        <f t="shared" si="8"/>
        <v>5833294</v>
      </c>
      <c r="S32" s="220"/>
      <c r="T32" s="5"/>
    </row>
    <row r="33" spans="1:461" ht="37.5" customHeight="1" x14ac:dyDescent="0.35">
      <c r="A33" s="43" t="s">
        <v>499</v>
      </c>
      <c r="B33" s="43" t="s">
        <v>45</v>
      </c>
      <c r="C33" s="51" t="s">
        <v>46</v>
      </c>
      <c r="D33" s="58"/>
      <c r="E33" s="222" t="s">
        <v>405</v>
      </c>
      <c r="F33" s="263">
        <v>0</v>
      </c>
      <c r="G33" s="188">
        <v>1</v>
      </c>
      <c r="H33" s="188">
        <v>2</v>
      </c>
      <c r="I33" s="188">
        <v>1</v>
      </c>
      <c r="J33" s="188" t="s">
        <v>793</v>
      </c>
      <c r="K33" s="188">
        <f>F33+G33+H33+I33</f>
        <v>4</v>
      </c>
      <c r="L33" s="264"/>
      <c r="M33" s="239"/>
      <c r="N33" s="39">
        <v>1650000</v>
      </c>
      <c r="O33" s="39">
        <v>2850000</v>
      </c>
      <c r="P33" s="39">
        <v>4900000</v>
      </c>
      <c r="Q33" s="39"/>
      <c r="R33" s="39">
        <v>4900000</v>
      </c>
      <c r="S33" s="57"/>
      <c r="T33" s="5"/>
    </row>
    <row r="34" spans="1:461" s="182" customFormat="1" ht="21" x14ac:dyDescent="0.35">
      <c r="A34" s="96" t="s">
        <v>500</v>
      </c>
      <c r="B34" s="43" t="s">
        <v>785</v>
      </c>
      <c r="C34" s="31" t="s">
        <v>786</v>
      </c>
      <c r="D34" s="37" t="s">
        <v>48</v>
      </c>
      <c r="E34" s="225" t="s">
        <v>787</v>
      </c>
      <c r="F34" s="263">
        <v>0</v>
      </c>
      <c r="G34" s="188">
        <v>0</v>
      </c>
      <c r="H34" s="188">
        <v>0</v>
      </c>
      <c r="I34" s="188">
        <v>0</v>
      </c>
      <c r="J34" s="188" t="s">
        <v>794</v>
      </c>
      <c r="K34" s="188">
        <f>F34+G34+H34+I34</f>
        <v>0</v>
      </c>
      <c r="L34" s="268">
        <v>2</v>
      </c>
      <c r="M34" s="239">
        <v>272221</v>
      </c>
      <c r="N34" s="39">
        <v>559516</v>
      </c>
      <c r="O34" s="39">
        <v>922566</v>
      </c>
      <c r="P34" s="39">
        <v>933294</v>
      </c>
      <c r="Q34" s="39"/>
      <c r="R34" s="39">
        <v>933294</v>
      </c>
      <c r="S34" s="57"/>
      <c r="T34" s="5"/>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c r="MF34" s="6"/>
      <c r="MG34" s="6"/>
      <c r="MH34" s="6"/>
      <c r="MI34" s="6"/>
      <c r="MJ34" s="6"/>
      <c r="MK34" s="6"/>
      <c r="ML34" s="6"/>
      <c r="MM34" s="6"/>
      <c r="MN34" s="6"/>
      <c r="MO34" s="6"/>
      <c r="MP34" s="6"/>
      <c r="MQ34" s="6"/>
      <c r="MR34" s="6"/>
      <c r="MS34" s="6"/>
      <c r="MT34" s="6"/>
      <c r="MU34" s="6"/>
      <c r="MV34" s="6"/>
      <c r="MW34" s="6"/>
      <c r="MX34" s="6"/>
      <c r="MY34" s="6"/>
      <c r="MZ34" s="6"/>
      <c r="NA34" s="6"/>
      <c r="NB34" s="6"/>
      <c r="NC34" s="6"/>
      <c r="ND34" s="6"/>
      <c r="NE34" s="6"/>
      <c r="NF34" s="6"/>
      <c r="NG34" s="6"/>
      <c r="NH34" s="6"/>
      <c r="NI34" s="6"/>
      <c r="NJ34" s="6"/>
      <c r="NK34" s="6"/>
      <c r="NL34" s="6"/>
      <c r="NM34" s="6"/>
      <c r="NN34" s="6"/>
      <c r="NO34" s="6"/>
      <c r="NP34" s="6"/>
      <c r="NQ34" s="6"/>
      <c r="NR34" s="6"/>
      <c r="NS34" s="6"/>
      <c r="NT34" s="6"/>
      <c r="NU34" s="6"/>
      <c r="NV34" s="6"/>
      <c r="NW34" s="6"/>
      <c r="NX34" s="6"/>
      <c r="NY34" s="6"/>
      <c r="NZ34" s="6"/>
      <c r="OA34" s="6"/>
      <c r="OB34" s="6"/>
      <c r="OC34" s="6"/>
      <c r="OD34" s="6"/>
      <c r="OE34" s="6"/>
      <c r="OF34" s="6"/>
      <c r="OG34" s="6"/>
      <c r="OH34" s="6"/>
      <c r="OI34" s="6"/>
      <c r="OJ34" s="6"/>
      <c r="OK34" s="6"/>
      <c r="OL34" s="6"/>
      <c r="OM34" s="6"/>
      <c r="ON34" s="6"/>
      <c r="OO34" s="6"/>
      <c r="OP34" s="6"/>
      <c r="OQ34" s="6"/>
      <c r="OR34" s="6"/>
      <c r="OS34" s="6"/>
      <c r="OT34" s="6"/>
      <c r="OU34" s="6"/>
      <c r="OV34" s="6"/>
      <c r="OW34" s="6"/>
      <c r="OX34" s="6"/>
      <c r="OY34" s="6"/>
      <c r="OZ34" s="6"/>
      <c r="PA34" s="6"/>
      <c r="PB34" s="6"/>
      <c r="PC34" s="6"/>
      <c r="PD34" s="6"/>
      <c r="PE34" s="6"/>
      <c r="PF34" s="6"/>
      <c r="PG34" s="6"/>
      <c r="PH34" s="6"/>
      <c r="PI34" s="6"/>
      <c r="PJ34" s="6"/>
      <c r="PK34" s="6"/>
      <c r="PL34" s="6"/>
      <c r="PM34" s="6"/>
      <c r="PN34" s="6"/>
      <c r="PO34" s="6"/>
      <c r="PP34" s="6"/>
      <c r="PQ34" s="6"/>
      <c r="PR34" s="6"/>
      <c r="PS34" s="6"/>
      <c r="PT34" s="6"/>
      <c r="PU34" s="6"/>
      <c r="PV34" s="6"/>
      <c r="PW34" s="6"/>
      <c r="PX34" s="6"/>
      <c r="PY34" s="6"/>
      <c r="PZ34" s="6"/>
      <c r="QA34" s="6"/>
      <c r="QB34" s="6"/>
      <c r="QC34" s="6"/>
      <c r="QD34" s="6"/>
      <c r="QE34" s="6"/>
      <c r="QF34" s="6"/>
      <c r="QG34" s="6"/>
      <c r="QH34" s="6"/>
      <c r="QI34" s="6"/>
      <c r="QJ34" s="6"/>
      <c r="QK34" s="6"/>
      <c r="QL34" s="6"/>
      <c r="QM34" s="6"/>
      <c r="QN34" s="6"/>
      <c r="QO34" s="6"/>
      <c r="QP34" s="6"/>
      <c r="QQ34" s="6"/>
    </row>
    <row r="35" spans="1:461" ht="17.5" customHeight="1" x14ac:dyDescent="0.35">
      <c r="A35" s="452" t="s">
        <v>13</v>
      </c>
      <c r="B35" s="453"/>
      <c r="C35" s="453"/>
      <c r="D35" s="453"/>
      <c r="E35" s="453"/>
      <c r="F35" s="257"/>
      <c r="G35" s="212"/>
      <c r="H35" s="212"/>
      <c r="I35" s="212"/>
      <c r="J35" s="212"/>
      <c r="K35" s="212"/>
      <c r="L35" s="258"/>
      <c r="M35" s="235">
        <f>SUM(M36:M43)</f>
        <v>15064581</v>
      </c>
      <c r="N35" s="213">
        <f>SUM(N36:N43)</f>
        <v>25900318</v>
      </c>
      <c r="O35" s="213">
        <f>SUM(O36:O43)</f>
        <v>30938652</v>
      </c>
      <c r="P35" s="213">
        <f>SUM(P36:P43)</f>
        <v>18153646</v>
      </c>
      <c r="Q35" s="213"/>
      <c r="R35" s="213">
        <f>SUM(R36:R43)</f>
        <v>11103646</v>
      </c>
      <c r="S35" s="220"/>
      <c r="T35" s="5"/>
    </row>
    <row r="36" spans="1:461" ht="45" customHeight="1" x14ac:dyDescent="0.35">
      <c r="A36" s="43" t="s">
        <v>501</v>
      </c>
      <c r="B36" s="43" t="s">
        <v>49</v>
      </c>
      <c r="C36" s="31" t="s">
        <v>427</v>
      </c>
      <c r="D36" s="61" t="s">
        <v>56</v>
      </c>
      <c r="E36" s="227" t="s">
        <v>57</v>
      </c>
      <c r="F36" s="271" t="s">
        <v>798</v>
      </c>
      <c r="G36" s="190">
        <v>1</v>
      </c>
      <c r="H36" s="192" t="s">
        <v>798</v>
      </c>
      <c r="I36" s="192" t="s">
        <v>798</v>
      </c>
      <c r="J36" s="192" t="s">
        <v>794</v>
      </c>
      <c r="K36" s="192">
        <f t="shared" ref="K36:K43" si="9">F36+G36+H36+I36</f>
        <v>1</v>
      </c>
      <c r="L36" s="272" t="s">
        <v>797</v>
      </c>
      <c r="M36" s="241">
        <v>6029824</v>
      </c>
      <c r="N36" s="59">
        <v>6029824</v>
      </c>
      <c r="O36" s="59">
        <v>6029824</v>
      </c>
      <c r="P36" s="59">
        <v>6029824</v>
      </c>
      <c r="Q36" s="59"/>
      <c r="R36" s="60">
        <f t="shared" ref="R36:R42" si="10">P36</f>
        <v>6029824</v>
      </c>
      <c r="S36" s="57"/>
      <c r="T36" s="5"/>
    </row>
    <row r="37" spans="1:461" s="182" customFormat="1" ht="17.149999999999999" customHeight="1" x14ac:dyDescent="0.35">
      <c r="A37" s="43" t="s">
        <v>502</v>
      </c>
      <c r="B37" s="43" t="s">
        <v>50</v>
      </c>
      <c r="C37" s="31" t="s">
        <v>429</v>
      </c>
      <c r="D37" s="61" t="s">
        <v>56</v>
      </c>
      <c r="E37" s="227" t="s">
        <v>57</v>
      </c>
      <c r="F37" s="271" t="s">
        <v>798</v>
      </c>
      <c r="G37" s="192">
        <v>1</v>
      </c>
      <c r="H37" s="192">
        <v>1</v>
      </c>
      <c r="I37" s="192" t="s">
        <v>798</v>
      </c>
      <c r="J37" s="192" t="s">
        <v>794</v>
      </c>
      <c r="K37" s="192">
        <f>F37+G37+H37+I37</f>
        <v>2</v>
      </c>
      <c r="L37" s="272"/>
      <c r="M37" s="242">
        <v>1989521</v>
      </c>
      <c r="N37" s="60">
        <v>512523</v>
      </c>
      <c r="O37" s="60">
        <v>512523</v>
      </c>
      <c r="P37" s="60">
        <v>512523</v>
      </c>
      <c r="Q37" s="60"/>
      <c r="R37" s="60">
        <f>P37</f>
        <v>512523</v>
      </c>
      <c r="S37" s="184"/>
      <c r="T37" s="5"/>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c r="LM37" s="6"/>
      <c r="LN37" s="6"/>
      <c r="LO37" s="6"/>
      <c r="LP37" s="6"/>
      <c r="LQ37" s="6"/>
      <c r="LR37" s="6"/>
      <c r="LS37" s="6"/>
      <c r="LT37" s="6"/>
      <c r="LU37" s="6"/>
      <c r="LV37" s="6"/>
      <c r="LW37" s="6"/>
      <c r="LX37" s="6"/>
      <c r="LY37" s="6"/>
      <c r="LZ37" s="6"/>
      <c r="MA37" s="6"/>
      <c r="MB37" s="6"/>
      <c r="MC37" s="6"/>
      <c r="MD37" s="6"/>
      <c r="ME37" s="6"/>
      <c r="MF37" s="6"/>
      <c r="MG37" s="6"/>
      <c r="MH37" s="6"/>
      <c r="MI37" s="6"/>
      <c r="MJ37" s="6"/>
      <c r="MK37" s="6"/>
      <c r="ML37" s="6"/>
      <c r="MM37" s="6"/>
      <c r="MN37" s="6"/>
      <c r="MO37" s="6"/>
      <c r="MP37" s="6"/>
      <c r="MQ37" s="6"/>
      <c r="MR37" s="6"/>
      <c r="MS37" s="6"/>
      <c r="MT37" s="6"/>
      <c r="MU37" s="6"/>
      <c r="MV37" s="6"/>
      <c r="MW37" s="6"/>
      <c r="MX37" s="6"/>
      <c r="MY37" s="6"/>
      <c r="MZ37" s="6"/>
      <c r="NA37" s="6"/>
      <c r="NB37" s="6"/>
      <c r="NC37" s="6"/>
      <c r="ND37" s="6"/>
      <c r="NE37" s="6"/>
      <c r="NF37" s="6"/>
      <c r="NG37" s="6"/>
      <c r="NH37" s="6"/>
      <c r="NI37" s="6"/>
      <c r="NJ37" s="6"/>
      <c r="NK37" s="6"/>
      <c r="NL37" s="6"/>
      <c r="NM37" s="6"/>
      <c r="NN37" s="6"/>
      <c r="NO37" s="6"/>
      <c r="NP37" s="6"/>
      <c r="NQ37" s="6"/>
      <c r="NR37" s="6"/>
      <c r="NS37" s="6"/>
      <c r="NT37" s="6"/>
      <c r="NU37" s="6"/>
      <c r="NV37" s="6"/>
      <c r="NW37" s="6"/>
      <c r="NX37" s="6"/>
      <c r="NY37" s="6"/>
      <c r="NZ37" s="6"/>
      <c r="OA37" s="6"/>
      <c r="OB37" s="6"/>
      <c r="OC37" s="6"/>
      <c r="OD37" s="6"/>
      <c r="OE37" s="6"/>
      <c r="OF37" s="6"/>
      <c r="OG37" s="6"/>
      <c r="OH37" s="6"/>
      <c r="OI37" s="6"/>
      <c r="OJ37" s="6"/>
      <c r="OK37" s="6"/>
      <c r="OL37" s="6"/>
      <c r="OM37" s="6"/>
      <c r="ON37" s="6"/>
      <c r="OO37" s="6"/>
      <c r="OP37" s="6"/>
      <c r="OQ37" s="6"/>
      <c r="OR37" s="6"/>
      <c r="OS37" s="6"/>
      <c r="OT37" s="6"/>
      <c r="OU37" s="6"/>
      <c r="OV37" s="6"/>
      <c r="OW37" s="6"/>
      <c r="OX37" s="6"/>
      <c r="OY37" s="6"/>
      <c r="OZ37" s="6"/>
      <c r="PA37" s="6"/>
      <c r="PB37" s="6"/>
      <c r="PC37" s="6"/>
      <c r="PD37" s="6"/>
      <c r="PE37" s="6"/>
      <c r="PF37" s="6"/>
      <c r="PG37" s="6"/>
      <c r="PH37" s="6"/>
      <c r="PI37" s="6"/>
      <c r="PJ37" s="6"/>
      <c r="PK37" s="6"/>
      <c r="PL37" s="6"/>
      <c r="PM37" s="6"/>
      <c r="PN37" s="6"/>
      <c r="PO37" s="6"/>
      <c r="PP37" s="6"/>
      <c r="PQ37" s="6"/>
      <c r="PR37" s="6"/>
      <c r="PS37" s="6"/>
      <c r="PT37" s="6"/>
      <c r="PU37" s="6"/>
      <c r="PV37" s="6"/>
      <c r="PW37" s="6"/>
      <c r="PX37" s="6"/>
      <c r="PY37" s="6"/>
      <c r="PZ37" s="6"/>
      <c r="QA37" s="6"/>
      <c r="QB37" s="6"/>
      <c r="QC37" s="6"/>
      <c r="QD37" s="6"/>
      <c r="QE37" s="6"/>
      <c r="QF37" s="6"/>
      <c r="QG37" s="6"/>
      <c r="QH37" s="6"/>
      <c r="QI37" s="6"/>
      <c r="QJ37" s="6"/>
      <c r="QK37" s="6"/>
      <c r="QL37" s="6"/>
      <c r="QM37" s="6"/>
      <c r="QN37" s="6"/>
      <c r="QO37" s="6"/>
      <c r="QP37" s="6"/>
      <c r="QQ37" s="6"/>
      <c r="QR37" s="6"/>
      <c r="QS37" s="6"/>
    </row>
    <row r="38" spans="1:461" s="182" customFormat="1" ht="65.150000000000006" customHeight="1" x14ac:dyDescent="0.35">
      <c r="A38" s="43" t="s">
        <v>503</v>
      </c>
      <c r="B38" s="43" t="s">
        <v>51</v>
      </c>
      <c r="C38" s="31" t="s">
        <v>430</v>
      </c>
      <c r="D38" s="61" t="s">
        <v>56</v>
      </c>
      <c r="E38" s="227" t="s">
        <v>57</v>
      </c>
      <c r="F38" s="271" t="s">
        <v>798</v>
      </c>
      <c r="G38" s="192" t="s">
        <v>798</v>
      </c>
      <c r="H38" s="192" t="s">
        <v>798</v>
      </c>
      <c r="I38" s="192" t="s">
        <v>798</v>
      </c>
      <c r="J38" s="192" t="s">
        <v>794</v>
      </c>
      <c r="K38" s="192">
        <f>F38+G38+H38+I38</f>
        <v>0</v>
      </c>
      <c r="L38" s="272"/>
      <c r="M38" s="241">
        <v>387373</v>
      </c>
      <c r="N38" s="59">
        <v>399400</v>
      </c>
      <c r="O38" s="59">
        <v>435960</v>
      </c>
      <c r="P38" s="59">
        <v>470778</v>
      </c>
      <c r="Q38" s="59"/>
      <c r="R38" s="60">
        <f>P38</f>
        <v>470778</v>
      </c>
      <c r="S38" s="55"/>
      <c r="T38" s="5"/>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6"/>
      <c r="NH38" s="6"/>
      <c r="NI38" s="6"/>
      <c r="NJ38" s="6"/>
      <c r="NK38" s="6"/>
      <c r="NL38" s="6"/>
      <c r="NM38" s="6"/>
      <c r="NN38" s="6"/>
      <c r="NO38" s="6"/>
      <c r="NP38" s="6"/>
      <c r="NQ38" s="6"/>
      <c r="NR38" s="6"/>
      <c r="NS38" s="6"/>
      <c r="NT38" s="6"/>
      <c r="NU38" s="6"/>
      <c r="NV38" s="6"/>
      <c r="NW38" s="6"/>
      <c r="NX38" s="6"/>
      <c r="NY38" s="6"/>
      <c r="NZ38" s="6"/>
      <c r="OA38" s="6"/>
      <c r="OB38" s="6"/>
      <c r="OC38" s="6"/>
      <c r="OD38" s="6"/>
      <c r="OE38" s="6"/>
      <c r="OF38" s="6"/>
      <c r="OG38" s="6"/>
      <c r="OH38" s="6"/>
      <c r="OI38" s="6"/>
      <c r="OJ38" s="6"/>
      <c r="OK38" s="6"/>
      <c r="OL38" s="6"/>
      <c r="OM38" s="6"/>
      <c r="ON38" s="6"/>
      <c r="OO38" s="6"/>
      <c r="OP38" s="6"/>
      <c r="OQ38" s="6"/>
      <c r="OR38" s="6"/>
      <c r="OS38" s="6"/>
      <c r="OT38" s="6"/>
      <c r="OU38" s="6"/>
      <c r="OV38" s="6"/>
      <c r="OW38" s="6"/>
      <c r="OX38" s="6"/>
      <c r="OY38" s="6"/>
      <c r="OZ38" s="6"/>
      <c r="PA38" s="6"/>
      <c r="PB38" s="6"/>
      <c r="PC38" s="6"/>
      <c r="PD38" s="6"/>
      <c r="PE38" s="6"/>
      <c r="PF38" s="6"/>
      <c r="PG38" s="6"/>
      <c r="PH38" s="6"/>
      <c r="PI38" s="6"/>
      <c r="PJ38" s="6"/>
      <c r="PK38" s="6"/>
      <c r="PL38" s="6"/>
      <c r="PM38" s="6"/>
      <c r="PN38" s="6"/>
      <c r="PO38" s="6"/>
      <c r="PP38" s="6"/>
      <c r="PQ38" s="6"/>
      <c r="PR38" s="6"/>
      <c r="PS38" s="6"/>
      <c r="PT38" s="6"/>
      <c r="PU38" s="6"/>
      <c r="PV38" s="6"/>
      <c r="PW38" s="6"/>
      <c r="PX38" s="6"/>
      <c r="PY38" s="6"/>
      <c r="PZ38" s="6"/>
      <c r="QA38" s="6"/>
      <c r="QB38" s="6"/>
      <c r="QC38" s="6"/>
      <c r="QD38" s="6"/>
      <c r="QE38" s="6"/>
      <c r="QF38" s="6"/>
      <c r="QG38" s="6"/>
      <c r="QH38" s="6"/>
      <c r="QI38" s="6"/>
      <c r="QJ38" s="6"/>
      <c r="QK38" s="6"/>
      <c r="QL38" s="6"/>
      <c r="QM38" s="6"/>
      <c r="QN38" s="6"/>
      <c r="QO38" s="6"/>
      <c r="QP38" s="6"/>
      <c r="QQ38" s="6"/>
      <c r="QR38" s="6"/>
      <c r="QS38" s="6"/>
    </row>
    <row r="39" spans="1:461" s="183" customFormat="1" ht="36" customHeight="1" x14ac:dyDescent="0.35">
      <c r="A39" s="43" t="s">
        <v>504</v>
      </c>
      <c r="B39" s="43" t="s">
        <v>52</v>
      </c>
      <c r="C39" s="31" t="s">
        <v>865</v>
      </c>
      <c r="D39" s="61" t="s">
        <v>866</v>
      </c>
      <c r="E39" s="227" t="s">
        <v>867</v>
      </c>
      <c r="F39" s="271" t="s">
        <v>798</v>
      </c>
      <c r="G39" s="192" t="s">
        <v>796</v>
      </c>
      <c r="H39" s="192" t="s">
        <v>796</v>
      </c>
      <c r="I39" s="192" t="s">
        <v>798</v>
      </c>
      <c r="J39" s="192" t="s">
        <v>794</v>
      </c>
      <c r="K39" s="192">
        <v>2</v>
      </c>
      <c r="L39" s="272"/>
      <c r="M39" s="242">
        <v>502348</v>
      </c>
      <c r="N39" s="60">
        <v>532140</v>
      </c>
      <c r="O39" s="60">
        <v>535496</v>
      </c>
      <c r="P39" s="60">
        <v>539121</v>
      </c>
      <c r="Q39" s="60"/>
      <c r="R39" s="60">
        <v>539121</v>
      </c>
      <c r="S39" s="184"/>
      <c r="T39" s="5"/>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6"/>
      <c r="KN39" s="6"/>
      <c r="KO39" s="6"/>
      <c r="KP39" s="6"/>
      <c r="KQ39" s="6"/>
      <c r="KR39" s="6"/>
      <c r="KS39" s="6"/>
      <c r="KT39" s="6"/>
      <c r="KU39" s="6"/>
      <c r="KV39" s="6"/>
      <c r="KW39" s="6"/>
      <c r="KX39" s="6"/>
      <c r="KY39" s="6"/>
      <c r="KZ39" s="6"/>
      <c r="LA39" s="6"/>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6"/>
      <c r="MP39" s="6"/>
      <c r="MQ39" s="6"/>
      <c r="MR39" s="6"/>
      <c r="MS39" s="6"/>
      <c r="MT39" s="6"/>
      <c r="MU39" s="6"/>
      <c r="MV39" s="6"/>
      <c r="MW39" s="6"/>
      <c r="MX39" s="6"/>
      <c r="MY39" s="6"/>
      <c r="MZ39" s="6"/>
      <c r="NA39" s="6"/>
      <c r="NB39" s="6"/>
      <c r="NC39" s="6"/>
      <c r="ND39" s="6"/>
      <c r="NE39" s="6"/>
      <c r="NF39" s="6"/>
      <c r="NG39" s="6"/>
      <c r="NH39" s="6"/>
      <c r="NI39" s="6"/>
      <c r="NJ39" s="6"/>
      <c r="NK39" s="6"/>
      <c r="NL39" s="6"/>
      <c r="NM39" s="6"/>
      <c r="NN39" s="6"/>
      <c r="NO39" s="6"/>
      <c r="NP39" s="6"/>
      <c r="NQ39" s="6"/>
      <c r="NR39" s="6"/>
      <c r="NS39" s="6"/>
      <c r="NT39" s="6"/>
      <c r="NU39" s="6"/>
      <c r="NV39" s="6"/>
      <c r="NW39" s="6"/>
      <c r="NX39" s="6"/>
      <c r="NY39" s="6"/>
      <c r="NZ39" s="6"/>
      <c r="OA39" s="6"/>
      <c r="OB39" s="6"/>
      <c r="OC39" s="6"/>
      <c r="OD39" s="6"/>
      <c r="OE39" s="6"/>
      <c r="OF39" s="6"/>
      <c r="OG39" s="6"/>
      <c r="OH39" s="6"/>
      <c r="OI39" s="6"/>
      <c r="OJ39" s="6"/>
      <c r="OK39" s="6"/>
      <c r="OL39" s="6"/>
      <c r="OM39" s="6"/>
      <c r="ON39" s="6"/>
      <c r="OO39" s="6"/>
      <c r="OP39" s="6"/>
      <c r="OQ39" s="6"/>
      <c r="OR39" s="6"/>
      <c r="OS39" s="6"/>
      <c r="OT39" s="6"/>
      <c r="OU39" s="6"/>
      <c r="OV39" s="6"/>
      <c r="OW39" s="6"/>
      <c r="OX39" s="6"/>
      <c r="OY39" s="6"/>
      <c r="OZ39" s="6"/>
      <c r="PA39" s="6"/>
      <c r="PB39" s="6"/>
      <c r="PC39" s="6"/>
      <c r="PD39" s="6"/>
      <c r="PE39" s="6"/>
      <c r="PF39" s="6"/>
      <c r="PG39" s="6"/>
      <c r="PH39" s="6"/>
      <c r="PI39" s="6"/>
      <c r="PJ39" s="6"/>
      <c r="PK39" s="6"/>
      <c r="PL39" s="6"/>
      <c r="PM39" s="6"/>
      <c r="PN39" s="6"/>
      <c r="PO39" s="6"/>
      <c r="PP39" s="6"/>
      <c r="PQ39" s="6"/>
      <c r="PR39" s="6"/>
      <c r="PS39" s="6"/>
      <c r="PT39" s="6"/>
      <c r="PU39" s="6"/>
      <c r="PV39" s="6"/>
      <c r="PW39" s="6"/>
      <c r="PX39" s="6"/>
      <c r="PY39" s="6"/>
      <c r="PZ39" s="6"/>
      <c r="QA39" s="6"/>
      <c r="QB39" s="6"/>
      <c r="QC39" s="6"/>
      <c r="QD39" s="6"/>
      <c r="QE39" s="6"/>
      <c r="QF39" s="6"/>
      <c r="QG39" s="6"/>
      <c r="QH39" s="6"/>
      <c r="QI39" s="6"/>
      <c r="QJ39" s="6"/>
      <c r="QK39" s="6"/>
      <c r="QL39" s="6"/>
      <c r="QM39" s="6"/>
      <c r="QN39" s="6"/>
      <c r="QO39" s="6"/>
      <c r="QP39" s="6"/>
      <c r="QQ39" s="6"/>
      <c r="QR39" s="6"/>
      <c r="QS39" s="6"/>
    </row>
    <row r="40" spans="1:461" s="182" customFormat="1" ht="14.5" customHeight="1" x14ac:dyDescent="0.35">
      <c r="A40" s="43" t="s">
        <v>505</v>
      </c>
      <c r="B40" s="43" t="s">
        <v>53</v>
      </c>
      <c r="C40" s="31" t="s">
        <v>428</v>
      </c>
      <c r="D40" s="61" t="s">
        <v>56</v>
      </c>
      <c r="E40" s="227" t="s">
        <v>57</v>
      </c>
      <c r="F40" s="271" t="s">
        <v>798</v>
      </c>
      <c r="G40" s="192" t="s">
        <v>796</v>
      </c>
      <c r="H40" s="192" t="s">
        <v>795</v>
      </c>
      <c r="I40" s="192" t="s">
        <v>798</v>
      </c>
      <c r="J40" s="192" t="s">
        <v>794</v>
      </c>
      <c r="K40" s="192">
        <f t="shared" si="9"/>
        <v>3</v>
      </c>
      <c r="L40" s="272"/>
      <c r="M40" s="241">
        <v>613995</v>
      </c>
      <c r="N40" s="59">
        <v>831400</v>
      </c>
      <c r="O40" s="59">
        <v>331400</v>
      </c>
      <c r="P40" s="59">
        <v>131400</v>
      </c>
      <c r="Q40" s="59"/>
      <c r="R40" s="60">
        <f t="shared" si="10"/>
        <v>131400</v>
      </c>
      <c r="S40" s="57"/>
      <c r="T40" s="5"/>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6"/>
      <c r="NY40" s="6"/>
      <c r="NZ40" s="6"/>
      <c r="OA40" s="6"/>
      <c r="OB40" s="6"/>
      <c r="OC40" s="6"/>
      <c r="OD40" s="6"/>
      <c r="OE40" s="6"/>
      <c r="OF40" s="6"/>
      <c r="OG40" s="6"/>
      <c r="OH40" s="6"/>
      <c r="OI40" s="6"/>
      <c r="OJ40" s="6"/>
      <c r="OK40" s="6"/>
      <c r="OL40" s="6"/>
      <c r="OM40" s="6"/>
      <c r="ON40" s="6"/>
      <c r="OO40" s="6"/>
      <c r="OP40" s="6"/>
      <c r="OQ40" s="6"/>
      <c r="OR40" s="6"/>
      <c r="OS40" s="6"/>
      <c r="OT40" s="6"/>
      <c r="OU40" s="6"/>
      <c r="OV40" s="6"/>
      <c r="OW40" s="6"/>
      <c r="OX40" s="6"/>
      <c r="OY40" s="6"/>
      <c r="OZ40" s="6"/>
      <c r="PA40" s="6"/>
      <c r="PB40" s="6"/>
      <c r="PC40" s="6"/>
      <c r="PD40" s="6"/>
      <c r="PE40" s="6"/>
      <c r="PF40" s="6"/>
      <c r="PG40" s="6"/>
      <c r="PH40" s="6"/>
      <c r="PI40" s="6"/>
      <c r="PJ40" s="6"/>
      <c r="PK40" s="6"/>
      <c r="PL40" s="6"/>
      <c r="PM40" s="6"/>
      <c r="PN40" s="6"/>
      <c r="PO40" s="6"/>
      <c r="PP40" s="6"/>
      <c r="PQ40" s="6"/>
      <c r="PR40" s="6"/>
      <c r="PS40" s="6"/>
      <c r="PT40" s="6"/>
      <c r="PU40" s="6"/>
      <c r="PV40" s="6"/>
      <c r="PW40" s="6"/>
      <c r="PX40" s="6"/>
      <c r="PY40" s="6"/>
      <c r="PZ40" s="6"/>
      <c r="QA40" s="6"/>
      <c r="QB40" s="6"/>
      <c r="QC40" s="6"/>
      <c r="QD40" s="6"/>
      <c r="QE40" s="6"/>
      <c r="QF40" s="6"/>
      <c r="QG40" s="6"/>
      <c r="QH40" s="6"/>
      <c r="QI40" s="6"/>
      <c r="QJ40" s="6"/>
      <c r="QK40" s="6"/>
      <c r="QL40" s="6"/>
      <c r="QM40" s="6"/>
      <c r="QN40" s="6"/>
      <c r="QO40" s="6"/>
      <c r="QP40" s="6"/>
      <c r="QQ40" s="6"/>
      <c r="QR40" s="6"/>
      <c r="QS40" s="6"/>
    </row>
    <row r="41" spans="1:461" s="182" customFormat="1" ht="24" customHeight="1" x14ac:dyDescent="0.35">
      <c r="A41" s="43" t="s">
        <v>506</v>
      </c>
      <c r="B41" s="43" t="s">
        <v>54</v>
      </c>
      <c r="C41" s="31" t="s">
        <v>431</v>
      </c>
      <c r="D41" s="61" t="s">
        <v>56</v>
      </c>
      <c r="E41" s="227" t="s">
        <v>57</v>
      </c>
      <c r="F41" s="271" t="s">
        <v>798</v>
      </c>
      <c r="G41" s="192">
        <v>2</v>
      </c>
      <c r="H41" s="192">
        <v>2</v>
      </c>
      <c r="I41" s="192">
        <v>2</v>
      </c>
      <c r="J41" s="192" t="s">
        <v>794</v>
      </c>
      <c r="K41" s="192">
        <f>F41+G41+H41+I41</f>
        <v>6</v>
      </c>
      <c r="L41" s="272"/>
      <c r="M41" s="241">
        <v>4080000</v>
      </c>
      <c r="N41" s="59">
        <v>2025000</v>
      </c>
      <c r="O41" s="59">
        <v>5925000</v>
      </c>
      <c r="P41" s="59">
        <v>5850000</v>
      </c>
      <c r="Q41" s="59"/>
      <c r="R41" s="60"/>
      <c r="S41" s="55">
        <v>2028</v>
      </c>
      <c r="T41" s="5"/>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row>
    <row r="42" spans="1:461" s="182" customFormat="1" ht="34" customHeight="1" x14ac:dyDescent="0.35">
      <c r="A42" s="43" t="s">
        <v>507</v>
      </c>
      <c r="B42" s="43" t="s">
        <v>55</v>
      </c>
      <c r="C42" s="31" t="s">
        <v>432</v>
      </c>
      <c r="D42" s="61" t="s">
        <v>56</v>
      </c>
      <c r="E42" s="227" t="s">
        <v>57</v>
      </c>
      <c r="F42" s="267" t="s">
        <v>798</v>
      </c>
      <c r="G42" s="190">
        <v>2</v>
      </c>
      <c r="H42" s="190">
        <v>2</v>
      </c>
      <c r="I42" s="190">
        <v>2</v>
      </c>
      <c r="J42" s="192" t="s">
        <v>794</v>
      </c>
      <c r="K42" s="192">
        <f t="shared" si="9"/>
        <v>6</v>
      </c>
      <c r="L42" s="268"/>
      <c r="M42" s="241">
        <v>1461520</v>
      </c>
      <c r="N42" s="59">
        <v>14870031</v>
      </c>
      <c r="O42" s="59">
        <v>15668449</v>
      </c>
      <c r="P42" s="59">
        <v>3200000</v>
      </c>
      <c r="Q42" s="59"/>
      <c r="R42" s="60">
        <f t="shared" si="10"/>
        <v>3200000</v>
      </c>
      <c r="S42" s="55"/>
      <c r="T42" s="5"/>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row>
    <row r="43" spans="1:461" s="182" customFormat="1" ht="32.15" customHeight="1" x14ac:dyDescent="0.35">
      <c r="A43" s="43" t="s">
        <v>512</v>
      </c>
      <c r="B43" s="43" t="s">
        <v>868</v>
      </c>
      <c r="C43" s="31" t="s">
        <v>433</v>
      </c>
      <c r="D43" s="61" t="s">
        <v>56</v>
      </c>
      <c r="E43" s="227" t="s">
        <v>57</v>
      </c>
      <c r="F43" s="271" t="s">
        <v>798</v>
      </c>
      <c r="G43" s="192">
        <v>2</v>
      </c>
      <c r="H43" s="192">
        <v>2</v>
      </c>
      <c r="I43" s="192">
        <v>2</v>
      </c>
      <c r="J43" s="192" t="s">
        <v>794</v>
      </c>
      <c r="K43" s="192">
        <f t="shared" si="9"/>
        <v>6</v>
      </c>
      <c r="L43" s="272"/>
      <c r="M43" s="241"/>
      <c r="N43" s="59">
        <v>700000</v>
      </c>
      <c r="O43" s="59">
        <v>1500000</v>
      </c>
      <c r="P43" s="59">
        <v>1420000</v>
      </c>
      <c r="Q43" s="59"/>
      <c r="R43" s="60">
        <v>220000</v>
      </c>
      <c r="S43" s="55"/>
      <c r="T43" s="5"/>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row>
    <row r="44" spans="1:461" ht="18.649999999999999" customHeight="1" x14ac:dyDescent="0.35">
      <c r="A44" s="452" t="s">
        <v>14</v>
      </c>
      <c r="B44" s="453"/>
      <c r="C44" s="453"/>
      <c r="D44" s="453"/>
      <c r="E44" s="453"/>
      <c r="F44" s="257"/>
      <c r="G44" s="212"/>
      <c r="H44" s="212"/>
      <c r="I44" s="212"/>
      <c r="J44" s="212"/>
      <c r="K44" s="212"/>
      <c r="L44" s="258"/>
      <c r="M44" s="235">
        <f>SUM(M45:M106)</f>
        <v>187516708.13</v>
      </c>
      <c r="N44" s="213">
        <f t="shared" ref="N44:R44" si="11">SUM(N45:N106)</f>
        <v>337270261</v>
      </c>
      <c r="O44" s="213">
        <f t="shared" si="11"/>
        <v>239400059</v>
      </c>
      <c r="P44" s="213">
        <f t="shared" si="11"/>
        <v>221432374</v>
      </c>
      <c r="Q44" s="213">
        <f t="shared" si="11"/>
        <v>176741881</v>
      </c>
      <c r="R44" s="213">
        <f t="shared" si="11"/>
        <v>57276296</v>
      </c>
      <c r="S44" s="213"/>
      <c r="T44" s="5"/>
      <c r="U44" s="10"/>
    </row>
    <row r="45" spans="1:461" ht="65.150000000000006" customHeight="1" x14ac:dyDescent="0.35">
      <c r="A45" s="43" t="s">
        <v>515</v>
      </c>
      <c r="B45" s="43" t="s">
        <v>58</v>
      </c>
      <c r="C45" s="31" t="s">
        <v>73</v>
      </c>
      <c r="D45" s="37" t="s">
        <v>64</v>
      </c>
      <c r="E45" s="223" t="s">
        <v>70</v>
      </c>
      <c r="F45" s="273">
        <v>0</v>
      </c>
      <c r="G45" s="193">
        <v>1</v>
      </c>
      <c r="H45" s="193">
        <v>2</v>
      </c>
      <c r="I45" s="193">
        <v>0</v>
      </c>
      <c r="J45" s="193" t="s">
        <v>793</v>
      </c>
      <c r="K45" s="193">
        <f t="shared" ref="K45:K106" si="12">F45+G45+H45+I45</f>
        <v>3</v>
      </c>
      <c r="L45" s="274">
        <v>3</v>
      </c>
      <c r="M45" s="239">
        <v>7572961</v>
      </c>
      <c r="N45" s="39">
        <v>7572961</v>
      </c>
      <c r="O45" s="39">
        <v>7572961</v>
      </c>
      <c r="P45" s="39">
        <v>7572961</v>
      </c>
      <c r="Q45" s="46"/>
      <c r="R45" s="39">
        <v>7572961</v>
      </c>
      <c r="S45" s="11"/>
      <c r="T45" s="5"/>
      <c r="U45" s="10"/>
    </row>
    <row r="46" spans="1:461" ht="35.15" customHeight="1" x14ac:dyDescent="0.35">
      <c r="A46" s="43" t="s">
        <v>516</v>
      </c>
      <c r="B46" s="43" t="s">
        <v>59</v>
      </c>
      <c r="C46" s="63" t="s">
        <v>276</v>
      </c>
      <c r="D46" s="12"/>
      <c r="E46" s="226" t="s">
        <v>28</v>
      </c>
      <c r="F46" s="269">
        <v>1</v>
      </c>
      <c r="G46" s="191">
        <v>1</v>
      </c>
      <c r="H46" s="191">
        <v>2</v>
      </c>
      <c r="I46" s="191">
        <v>0</v>
      </c>
      <c r="J46" s="191" t="s">
        <v>793</v>
      </c>
      <c r="K46" s="191">
        <f t="shared" si="12"/>
        <v>4</v>
      </c>
      <c r="L46" s="270">
        <v>4</v>
      </c>
      <c r="M46" s="240">
        <v>8167939</v>
      </c>
      <c r="N46" s="66">
        <v>8167939</v>
      </c>
      <c r="O46" s="66">
        <v>8167939</v>
      </c>
      <c r="P46" s="66">
        <v>8167939</v>
      </c>
      <c r="Q46" s="66"/>
      <c r="R46" s="66">
        <v>8167939</v>
      </c>
      <c r="S46" s="11"/>
      <c r="T46" s="5"/>
      <c r="U46" s="10"/>
    </row>
    <row r="47" spans="1:461" ht="47.5" customHeight="1" x14ac:dyDescent="0.35">
      <c r="A47" s="43" t="s">
        <v>517</v>
      </c>
      <c r="B47" s="43" t="s">
        <v>72</v>
      </c>
      <c r="C47" s="31" t="s">
        <v>288</v>
      </c>
      <c r="D47" s="65" t="s">
        <v>63</v>
      </c>
      <c r="E47" s="223" t="s">
        <v>69</v>
      </c>
      <c r="F47" s="273">
        <v>1</v>
      </c>
      <c r="G47" s="193">
        <v>1</v>
      </c>
      <c r="H47" s="193">
        <v>2</v>
      </c>
      <c r="I47" s="193">
        <v>0</v>
      </c>
      <c r="J47" s="193" t="s">
        <v>793</v>
      </c>
      <c r="K47" s="193">
        <f t="shared" si="12"/>
        <v>4</v>
      </c>
      <c r="L47" s="274">
        <v>4</v>
      </c>
      <c r="M47" s="239">
        <v>4066789</v>
      </c>
      <c r="N47" s="39">
        <v>4066789</v>
      </c>
      <c r="O47" s="39">
        <v>4066789</v>
      </c>
      <c r="P47" s="39">
        <v>4066789</v>
      </c>
      <c r="Q47" s="39"/>
      <c r="R47" s="39">
        <v>4066789</v>
      </c>
      <c r="S47" s="11"/>
      <c r="T47" s="5"/>
      <c r="U47" s="10"/>
    </row>
    <row r="48" spans="1:461" ht="22.5" customHeight="1" x14ac:dyDescent="0.35">
      <c r="A48" s="43" t="s">
        <v>518</v>
      </c>
      <c r="B48" s="43" t="s">
        <v>74</v>
      </c>
      <c r="C48" s="31" t="s">
        <v>76</v>
      </c>
      <c r="D48" s="37" t="s">
        <v>77</v>
      </c>
      <c r="E48" s="223" t="s">
        <v>78</v>
      </c>
      <c r="F48" s="273">
        <v>1</v>
      </c>
      <c r="G48" s="193">
        <v>2</v>
      </c>
      <c r="H48" s="193">
        <v>1</v>
      </c>
      <c r="I48" s="193">
        <v>1</v>
      </c>
      <c r="J48" s="193" t="s">
        <v>793</v>
      </c>
      <c r="K48" s="193">
        <f t="shared" si="12"/>
        <v>5</v>
      </c>
      <c r="L48" s="274"/>
      <c r="M48" s="239">
        <v>75145689</v>
      </c>
      <c r="N48" s="39">
        <v>143107367</v>
      </c>
      <c r="O48" s="39">
        <v>41690068</v>
      </c>
      <c r="P48" s="39">
        <v>27030853</v>
      </c>
      <c r="Q48" s="39">
        <v>10224478</v>
      </c>
      <c r="R48" s="39"/>
      <c r="S48" s="57">
        <v>2029</v>
      </c>
      <c r="T48" s="5"/>
      <c r="U48" s="10"/>
    </row>
    <row r="49" spans="1:21" ht="24.65" customHeight="1" x14ac:dyDescent="0.35">
      <c r="A49" s="43" t="s">
        <v>509</v>
      </c>
      <c r="B49" s="43" t="s">
        <v>75</v>
      </c>
      <c r="C49" s="31" t="s">
        <v>289</v>
      </c>
      <c r="D49" s="58"/>
      <c r="E49" s="226" t="s">
        <v>28</v>
      </c>
      <c r="F49" s="269">
        <v>1</v>
      </c>
      <c r="G49" s="191">
        <v>2</v>
      </c>
      <c r="H49" s="191">
        <v>1</v>
      </c>
      <c r="I49" s="191">
        <v>1</v>
      </c>
      <c r="J49" s="191" t="s">
        <v>793</v>
      </c>
      <c r="K49" s="191">
        <f t="shared" si="12"/>
        <v>5</v>
      </c>
      <c r="L49" s="270"/>
      <c r="M49" s="240">
        <v>2533070</v>
      </c>
      <c r="N49" s="66">
        <v>34268667</v>
      </c>
      <c r="O49" s="66">
        <v>32611049</v>
      </c>
      <c r="P49" s="66">
        <v>116645002</v>
      </c>
      <c r="Q49" s="66">
        <v>36875460</v>
      </c>
      <c r="R49" s="66"/>
      <c r="S49" s="43">
        <v>2029</v>
      </c>
      <c r="T49" s="5"/>
      <c r="U49" s="10"/>
    </row>
    <row r="50" spans="1:21" ht="19" customHeight="1" x14ac:dyDescent="0.35">
      <c r="A50" s="43" t="s">
        <v>513</v>
      </c>
      <c r="B50" s="43" t="s">
        <v>80</v>
      </c>
      <c r="C50" s="31" t="s">
        <v>290</v>
      </c>
      <c r="D50" s="37" t="s">
        <v>77</v>
      </c>
      <c r="E50" s="223" t="s">
        <v>78</v>
      </c>
      <c r="F50" s="273">
        <v>1</v>
      </c>
      <c r="G50" s="193">
        <v>1</v>
      </c>
      <c r="H50" s="193">
        <v>2</v>
      </c>
      <c r="I50" s="193">
        <v>0</v>
      </c>
      <c r="J50" s="193" t="s">
        <v>793</v>
      </c>
      <c r="K50" s="193">
        <f t="shared" si="12"/>
        <v>4</v>
      </c>
      <c r="L50" s="274"/>
      <c r="M50" s="239">
        <v>14732379</v>
      </c>
      <c r="N50" s="39">
        <v>47278225</v>
      </c>
      <c r="O50" s="39">
        <v>59915729</v>
      </c>
      <c r="P50" s="39"/>
      <c r="Q50" s="39"/>
      <c r="R50" s="39"/>
      <c r="S50" s="67">
        <v>2027</v>
      </c>
      <c r="T50" s="5"/>
      <c r="U50" s="10"/>
    </row>
    <row r="51" spans="1:21" ht="55" customHeight="1" x14ac:dyDescent="0.35">
      <c r="A51" s="43" t="s">
        <v>525</v>
      </c>
      <c r="B51" s="43" t="s">
        <v>81</v>
      </c>
      <c r="C51" s="31" t="s">
        <v>291</v>
      </c>
      <c r="D51" s="37" t="s">
        <v>44</v>
      </c>
      <c r="E51" s="223" t="s">
        <v>67</v>
      </c>
      <c r="F51" s="273">
        <v>1</v>
      </c>
      <c r="G51" s="193">
        <v>1</v>
      </c>
      <c r="H51" s="193">
        <v>2</v>
      </c>
      <c r="I51" s="193">
        <v>0</v>
      </c>
      <c r="J51" s="193" t="s">
        <v>793</v>
      </c>
      <c r="K51" s="193">
        <f t="shared" si="12"/>
        <v>4</v>
      </c>
      <c r="L51" s="274">
        <v>4</v>
      </c>
      <c r="M51" s="239">
        <v>2719352</v>
      </c>
      <c r="N51" s="39">
        <v>3913925</v>
      </c>
      <c r="O51" s="39">
        <v>3913925</v>
      </c>
      <c r="P51" s="39">
        <v>4029205</v>
      </c>
      <c r="Q51" s="39"/>
      <c r="R51" s="39">
        <v>4466205</v>
      </c>
      <c r="S51" s="57"/>
      <c r="T51" s="5"/>
      <c r="U51" s="10"/>
    </row>
    <row r="52" spans="1:21" ht="57" customHeight="1" x14ac:dyDescent="0.35">
      <c r="A52" s="43" t="s">
        <v>526</v>
      </c>
      <c r="B52" s="43" t="s">
        <v>82</v>
      </c>
      <c r="C52" s="31" t="s">
        <v>292</v>
      </c>
      <c r="D52" s="58"/>
      <c r="E52" s="226" t="s">
        <v>28</v>
      </c>
      <c r="F52" s="269">
        <v>1</v>
      </c>
      <c r="G52" s="191">
        <v>2</v>
      </c>
      <c r="H52" s="191">
        <v>1</v>
      </c>
      <c r="I52" s="191">
        <v>0</v>
      </c>
      <c r="J52" s="191" t="s">
        <v>793</v>
      </c>
      <c r="K52" s="191">
        <f t="shared" si="12"/>
        <v>4</v>
      </c>
      <c r="L52" s="275"/>
      <c r="M52" s="243">
        <v>3612298</v>
      </c>
      <c r="N52" s="64">
        <v>4134926</v>
      </c>
      <c r="O52" s="64">
        <v>1887052</v>
      </c>
      <c r="P52" s="64">
        <v>1747509</v>
      </c>
      <c r="Q52" s="64"/>
      <c r="R52" s="64">
        <v>1908186</v>
      </c>
      <c r="S52" s="11"/>
      <c r="T52" s="5"/>
      <c r="U52" s="10"/>
    </row>
    <row r="53" spans="1:21" ht="24" customHeight="1" x14ac:dyDescent="0.35">
      <c r="A53" s="43" t="s">
        <v>527</v>
      </c>
      <c r="B53" s="43" t="s">
        <v>83</v>
      </c>
      <c r="C53" s="31" t="s">
        <v>293</v>
      </c>
      <c r="D53" s="58"/>
      <c r="E53" s="226" t="s">
        <v>28</v>
      </c>
      <c r="F53" s="269">
        <v>0</v>
      </c>
      <c r="G53" s="191">
        <v>1</v>
      </c>
      <c r="H53" s="191">
        <v>1</v>
      </c>
      <c r="I53" s="191">
        <v>2</v>
      </c>
      <c r="J53" s="191" t="s">
        <v>794</v>
      </c>
      <c r="K53" s="191">
        <f t="shared" si="12"/>
        <v>4</v>
      </c>
      <c r="L53" s="275"/>
      <c r="M53" s="240">
        <v>545800</v>
      </c>
      <c r="N53" s="66">
        <v>545800</v>
      </c>
      <c r="O53" s="66">
        <v>545800</v>
      </c>
      <c r="P53" s="66">
        <v>545800</v>
      </c>
      <c r="Q53" s="66"/>
      <c r="R53" s="66">
        <v>545800</v>
      </c>
      <c r="S53" s="11"/>
      <c r="T53" s="5"/>
      <c r="U53" s="10"/>
    </row>
    <row r="54" spans="1:21" ht="26.15" customHeight="1" x14ac:dyDescent="0.35">
      <c r="A54" s="43" t="s">
        <v>519</v>
      </c>
      <c r="B54" s="43" t="s">
        <v>84</v>
      </c>
      <c r="C54" s="31" t="s">
        <v>294</v>
      </c>
      <c r="D54" s="37" t="s">
        <v>77</v>
      </c>
      <c r="E54" s="223" t="s">
        <v>78</v>
      </c>
      <c r="F54" s="273">
        <v>0</v>
      </c>
      <c r="G54" s="193">
        <v>2</v>
      </c>
      <c r="H54" s="193">
        <v>0</v>
      </c>
      <c r="I54" s="193">
        <v>0</v>
      </c>
      <c r="J54" s="193" t="s">
        <v>794</v>
      </c>
      <c r="K54" s="193">
        <f t="shared" si="12"/>
        <v>2</v>
      </c>
      <c r="L54" s="275"/>
      <c r="M54" s="239">
        <v>5500000</v>
      </c>
      <c r="N54" s="39">
        <v>5500000</v>
      </c>
      <c r="O54" s="39">
        <v>5500000</v>
      </c>
      <c r="P54" s="39">
        <v>5500000</v>
      </c>
      <c r="Q54" s="39"/>
      <c r="R54" s="39">
        <v>5500000</v>
      </c>
      <c r="S54" s="11"/>
      <c r="T54" s="5"/>
      <c r="U54" s="10"/>
    </row>
    <row r="55" spans="1:21" ht="55" customHeight="1" x14ac:dyDescent="0.35">
      <c r="A55" s="43" t="s">
        <v>528</v>
      </c>
      <c r="B55" s="43" t="s">
        <v>85</v>
      </c>
      <c r="C55" s="31" t="s">
        <v>295</v>
      </c>
      <c r="D55" s="37" t="s">
        <v>61</v>
      </c>
      <c r="E55" s="223" t="s">
        <v>66</v>
      </c>
      <c r="F55" s="269"/>
      <c r="G55" s="191"/>
      <c r="H55" s="191"/>
      <c r="I55" s="191"/>
      <c r="J55" s="193" t="s">
        <v>793</v>
      </c>
      <c r="K55" s="191"/>
      <c r="L55" s="275"/>
      <c r="M55" s="239">
        <v>908000</v>
      </c>
      <c r="N55" s="39">
        <v>6079360</v>
      </c>
      <c r="O55" s="39">
        <v>1196360</v>
      </c>
      <c r="P55" s="39">
        <v>26360</v>
      </c>
      <c r="Q55" s="39"/>
      <c r="R55" s="39">
        <v>26360</v>
      </c>
      <c r="S55" s="11"/>
      <c r="T55" s="5"/>
      <c r="U55" s="10"/>
    </row>
    <row r="56" spans="1:21" ht="24.65" customHeight="1" x14ac:dyDescent="0.35">
      <c r="A56" s="43" t="s">
        <v>529</v>
      </c>
      <c r="B56" s="43" t="s">
        <v>86</v>
      </c>
      <c r="C56" s="31" t="s">
        <v>296</v>
      </c>
      <c r="D56" s="37" t="s">
        <v>61</v>
      </c>
      <c r="E56" s="223" t="s">
        <v>66</v>
      </c>
      <c r="F56" s="273">
        <v>1</v>
      </c>
      <c r="G56" s="193">
        <v>2</v>
      </c>
      <c r="H56" s="193">
        <v>1</v>
      </c>
      <c r="I56" s="193">
        <v>1</v>
      </c>
      <c r="J56" s="193" t="s">
        <v>793</v>
      </c>
      <c r="K56" s="193">
        <f t="shared" si="12"/>
        <v>5</v>
      </c>
      <c r="L56" s="274"/>
      <c r="M56" s="239">
        <v>1789500</v>
      </c>
      <c r="N56" s="39">
        <v>1761500</v>
      </c>
      <c r="O56" s="39">
        <v>3871500</v>
      </c>
      <c r="P56" s="39">
        <v>176500</v>
      </c>
      <c r="Q56" s="39"/>
      <c r="R56" s="39">
        <v>176500</v>
      </c>
      <c r="S56" s="11"/>
      <c r="T56" s="5"/>
      <c r="U56" s="10"/>
    </row>
    <row r="57" spans="1:21" ht="25.5" customHeight="1" x14ac:dyDescent="0.35">
      <c r="A57" s="43" t="s">
        <v>530</v>
      </c>
      <c r="B57" s="43" t="s">
        <v>87</v>
      </c>
      <c r="C57" s="31" t="s">
        <v>297</v>
      </c>
      <c r="D57" s="37" t="s">
        <v>61</v>
      </c>
      <c r="E57" s="223" t="s">
        <v>66</v>
      </c>
      <c r="F57" s="273">
        <v>1</v>
      </c>
      <c r="G57" s="193">
        <v>2</v>
      </c>
      <c r="H57" s="193">
        <v>1</v>
      </c>
      <c r="I57" s="193">
        <v>1</v>
      </c>
      <c r="J57" s="193" t="s">
        <v>793</v>
      </c>
      <c r="K57" s="193">
        <f t="shared" ref="K57:K59" si="13">F57+G57+H57+I57</f>
        <v>5</v>
      </c>
      <c r="L57" s="274">
        <v>3</v>
      </c>
      <c r="M57" s="239">
        <v>1013662</v>
      </c>
      <c r="N57" s="39">
        <v>563987</v>
      </c>
      <c r="O57" s="39">
        <v>563987</v>
      </c>
      <c r="P57" s="39">
        <v>563987</v>
      </c>
      <c r="Q57" s="39"/>
      <c r="R57" s="39">
        <v>563987</v>
      </c>
      <c r="S57" s="11"/>
      <c r="T57" s="5"/>
      <c r="U57" s="10"/>
    </row>
    <row r="58" spans="1:21" ht="34.5" customHeight="1" x14ac:dyDescent="0.35">
      <c r="A58" s="43" t="s">
        <v>531</v>
      </c>
      <c r="B58" s="43" t="s">
        <v>88</v>
      </c>
      <c r="C58" s="63" t="s">
        <v>90</v>
      </c>
      <c r="D58" s="65" t="s">
        <v>60</v>
      </c>
      <c r="E58" s="223" t="s">
        <v>92</v>
      </c>
      <c r="F58" s="273">
        <v>1</v>
      </c>
      <c r="G58" s="193">
        <v>2</v>
      </c>
      <c r="H58" s="193">
        <v>1</v>
      </c>
      <c r="I58" s="193">
        <v>1</v>
      </c>
      <c r="J58" s="193" t="s">
        <v>793</v>
      </c>
      <c r="K58" s="193">
        <f t="shared" si="13"/>
        <v>5</v>
      </c>
      <c r="L58" s="274"/>
      <c r="M58" s="239">
        <v>3016812</v>
      </c>
      <c r="N58" s="39">
        <v>4387412</v>
      </c>
      <c r="O58" s="39">
        <v>2218032</v>
      </c>
      <c r="P58" s="39">
        <v>1985712</v>
      </c>
      <c r="Q58" s="39"/>
      <c r="R58" s="39">
        <v>1985712</v>
      </c>
      <c r="S58" s="11"/>
      <c r="T58" s="5"/>
      <c r="U58" s="10"/>
    </row>
    <row r="59" spans="1:21" ht="24" customHeight="1" x14ac:dyDescent="0.35">
      <c r="A59" s="43" t="s">
        <v>532</v>
      </c>
      <c r="B59" s="43" t="s">
        <v>89</v>
      </c>
      <c r="C59" s="31" t="s">
        <v>298</v>
      </c>
      <c r="D59" s="65" t="s">
        <v>60</v>
      </c>
      <c r="E59" s="223" t="s">
        <v>92</v>
      </c>
      <c r="F59" s="273">
        <v>1</v>
      </c>
      <c r="G59" s="193">
        <v>2</v>
      </c>
      <c r="H59" s="193">
        <v>1</v>
      </c>
      <c r="I59" s="193">
        <v>1</v>
      </c>
      <c r="J59" s="193" t="s">
        <v>793</v>
      </c>
      <c r="K59" s="193">
        <f t="shared" si="13"/>
        <v>5</v>
      </c>
      <c r="L59" s="274"/>
      <c r="M59" s="239">
        <v>4589556</v>
      </c>
      <c r="N59" s="39">
        <v>4533300</v>
      </c>
      <c r="O59" s="39">
        <v>4596600</v>
      </c>
      <c r="P59" s="39"/>
      <c r="Q59" s="39"/>
      <c r="R59" s="39"/>
      <c r="S59" s="57">
        <v>2027</v>
      </c>
      <c r="T59" s="5"/>
      <c r="U59" s="10"/>
    </row>
    <row r="60" spans="1:21" ht="23.5" customHeight="1" x14ac:dyDescent="0.35">
      <c r="A60" s="43" t="s">
        <v>533</v>
      </c>
      <c r="B60" s="43" t="s">
        <v>93</v>
      </c>
      <c r="C60" s="31" t="s">
        <v>299</v>
      </c>
      <c r="D60" s="37" t="s">
        <v>77</v>
      </c>
      <c r="E60" s="223" t="s">
        <v>78</v>
      </c>
      <c r="F60" s="273">
        <v>1</v>
      </c>
      <c r="G60" s="193">
        <v>2</v>
      </c>
      <c r="H60" s="193">
        <v>2</v>
      </c>
      <c r="I60" s="193">
        <v>1</v>
      </c>
      <c r="J60" s="193" t="s">
        <v>793</v>
      </c>
      <c r="K60" s="193">
        <f t="shared" si="12"/>
        <v>6</v>
      </c>
      <c r="L60" s="274"/>
      <c r="M60" s="239">
        <v>1653119</v>
      </c>
      <c r="N60" s="39">
        <v>2406833</v>
      </c>
      <c r="O60" s="39">
        <v>5341537</v>
      </c>
      <c r="P60" s="39">
        <v>6854635</v>
      </c>
      <c r="Q60" s="39">
        <v>61850790</v>
      </c>
      <c r="R60" s="39"/>
      <c r="S60" s="57">
        <v>2034</v>
      </c>
      <c r="T60" s="5"/>
      <c r="U60" s="10"/>
    </row>
    <row r="61" spans="1:21" ht="31.5" x14ac:dyDescent="0.35">
      <c r="A61" s="43" t="s">
        <v>534</v>
      </c>
      <c r="B61" s="43" t="s">
        <v>94</v>
      </c>
      <c r="C61" s="31" t="s">
        <v>105</v>
      </c>
      <c r="D61" s="65" t="s">
        <v>60</v>
      </c>
      <c r="E61" s="223" t="s">
        <v>92</v>
      </c>
      <c r="F61" s="276">
        <v>1</v>
      </c>
      <c r="G61" s="195">
        <v>1</v>
      </c>
      <c r="H61" s="195">
        <v>2</v>
      </c>
      <c r="I61" s="195">
        <v>0</v>
      </c>
      <c r="J61" s="195" t="s">
        <v>794</v>
      </c>
      <c r="K61" s="190">
        <f t="shared" si="12"/>
        <v>4</v>
      </c>
      <c r="L61" s="268"/>
      <c r="M61" s="239">
        <v>955677</v>
      </c>
      <c r="N61" s="39"/>
      <c r="O61" s="39"/>
      <c r="P61" s="39"/>
      <c r="Q61" s="39"/>
      <c r="R61" s="39"/>
      <c r="S61" s="57" t="s">
        <v>109</v>
      </c>
      <c r="T61" s="5"/>
      <c r="U61" s="10"/>
    </row>
    <row r="62" spans="1:21" ht="26.15" customHeight="1" x14ac:dyDescent="0.35">
      <c r="A62" s="43" t="s">
        <v>535</v>
      </c>
      <c r="B62" s="43" t="s">
        <v>95</v>
      </c>
      <c r="C62" s="31" t="s">
        <v>300</v>
      </c>
      <c r="D62" s="61" t="s">
        <v>62</v>
      </c>
      <c r="E62" s="225" t="s">
        <v>68</v>
      </c>
      <c r="F62" s="273">
        <v>1</v>
      </c>
      <c r="G62" s="193">
        <v>2</v>
      </c>
      <c r="H62" s="193">
        <v>1</v>
      </c>
      <c r="I62" s="193">
        <v>1</v>
      </c>
      <c r="J62" s="193" t="s">
        <v>793</v>
      </c>
      <c r="K62" s="193">
        <f t="shared" ref="K62" si="14">F62+G62+H62+I62</f>
        <v>5</v>
      </c>
      <c r="L62" s="277"/>
      <c r="M62" s="239">
        <v>204585</v>
      </c>
      <c r="N62" s="39">
        <v>276027</v>
      </c>
      <c r="O62" s="39">
        <v>2085200</v>
      </c>
      <c r="P62" s="39"/>
      <c r="Q62" s="39"/>
      <c r="R62" s="39"/>
      <c r="S62" s="57">
        <v>2027</v>
      </c>
      <c r="T62" s="5"/>
      <c r="U62" s="10"/>
    </row>
    <row r="63" spans="1:21" ht="25" customHeight="1" x14ac:dyDescent="0.35">
      <c r="A63" s="43" t="s">
        <v>536</v>
      </c>
      <c r="B63" s="43" t="s">
        <v>96</v>
      </c>
      <c r="C63" s="31" t="s">
        <v>649</v>
      </c>
      <c r="D63" s="61" t="s">
        <v>63</v>
      </c>
      <c r="E63" s="225" t="s">
        <v>69</v>
      </c>
      <c r="F63" s="273">
        <v>1</v>
      </c>
      <c r="G63" s="193">
        <v>2</v>
      </c>
      <c r="H63" s="193">
        <v>2</v>
      </c>
      <c r="I63" s="193">
        <v>1</v>
      </c>
      <c r="J63" s="193" t="s">
        <v>794</v>
      </c>
      <c r="K63" s="193">
        <f t="shared" ref="K63" si="15">F63+G63+H63+I63</f>
        <v>6</v>
      </c>
      <c r="L63" s="277"/>
      <c r="M63" s="239">
        <v>1480068</v>
      </c>
      <c r="N63" s="39">
        <v>1842155</v>
      </c>
      <c r="O63" s="39"/>
      <c r="P63" s="39"/>
      <c r="Q63" s="39"/>
      <c r="R63" s="39"/>
      <c r="S63" s="57">
        <v>2026</v>
      </c>
      <c r="T63" s="5"/>
      <c r="U63" s="10"/>
    </row>
    <row r="64" spans="1:21" ht="23.25" customHeight="1" x14ac:dyDescent="0.35">
      <c r="A64" s="43" t="s">
        <v>537</v>
      </c>
      <c r="B64" s="43" t="s">
        <v>97</v>
      </c>
      <c r="C64" s="31" t="s">
        <v>301</v>
      </c>
      <c r="D64" s="61" t="s">
        <v>44</v>
      </c>
      <c r="E64" s="225" t="s">
        <v>67</v>
      </c>
      <c r="F64" s="276">
        <v>1</v>
      </c>
      <c r="G64" s="195">
        <v>1</v>
      </c>
      <c r="H64" s="195">
        <v>1</v>
      </c>
      <c r="I64" s="195">
        <v>1</v>
      </c>
      <c r="J64" s="193" t="s">
        <v>793</v>
      </c>
      <c r="K64" s="195">
        <f t="shared" si="12"/>
        <v>4</v>
      </c>
      <c r="L64" s="277"/>
      <c r="M64" s="239">
        <v>103092.13</v>
      </c>
      <c r="N64" s="39"/>
      <c r="O64" s="39"/>
      <c r="P64" s="39"/>
      <c r="Q64" s="39"/>
      <c r="R64" s="39"/>
      <c r="S64" s="57">
        <v>2025</v>
      </c>
      <c r="T64" s="5"/>
      <c r="U64" s="10"/>
    </row>
    <row r="65" spans="1:21" ht="22" customHeight="1" x14ac:dyDescent="0.35">
      <c r="A65" s="43" t="s">
        <v>538</v>
      </c>
      <c r="B65" s="43" t="s">
        <v>98</v>
      </c>
      <c r="C65" s="31" t="s">
        <v>302</v>
      </c>
      <c r="D65" s="61" t="s">
        <v>305</v>
      </c>
      <c r="E65" s="225" t="s">
        <v>306</v>
      </c>
      <c r="F65" s="273">
        <v>0</v>
      </c>
      <c r="G65" s="193">
        <v>0</v>
      </c>
      <c r="H65" s="193">
        <v>2</v>
      </c>
      <c r="I65" s="193">
        <v>0</v>
      </c>
      <c r="J65" s="193" t="s">
        <v>793</v>
      </c>
      <c r="K65" s="193">
        <f t="shared" si="12"/>
        <v>2</v>
      </c>
      <c r="L65" s="278"/>
      <c r="M65" s="239">
        <v>293543</v>
      </c>
      <c r="N65" s="39">
        <v>293543</v>
      </c>
      <c r="O65" s="39">
        <v>293543</v>
      </c>
      <c r="P65" s="39">
        <v>293543</v>
      </c>
      <c r="Q65" s="39"/>
      <c r="R65" s="39">
        <v>293543</v>
      </c>
      <c r="S65" s="57"/>
      <c r="T65" s="5"/>
      <c r="U65" s="10"/>
    </row>
    <row r="66" spans="1:21" ht="26.15" customHeight="1" x14ac:dyDescent="0.35">
      <c r="A66" s="43" t="s">
        <v>539</v>
      </c>
      <c r="B66" s="43" t="s">
        <v>99</v>
      </c>
      <c r="C66" s="154" t="s">
        <v>303</v>
      </c>
      <c r="D66" s="61" t="s">
        <v>60</v>
      </c>
      <c r="E66" s="228" t="s">
        <v>92</v>
      </c>
      <c r="F66" s="273">
        <v>1</v>
      </c>
      <c r="G66" s="193">
        <v>0</v>
      </c>
      <c r="H66" s="193">
        <v>0</v>
      </c>
      <c r="I66" s="193">
        <v>1</v>
      </c>
      <c r="J66" s="193" t="s">
        <v>794</v>
      </c>
      <c r="K66" s="193">
        <f t="shared" si="12"/>
        <v>2</v>
      </c>
      <c r="L66" s="279"/>
      <c r="M66" s="239">
        <v>179186</v>
      </c>
      <c r="N66" s="39">
        <v>179186</v>
      </c>
      <c r="O66" s="39">
        <v>179186</v>
      </c>
      <c r="P66" s="39">
        <v>179186</v>
      </c>
      <c r="Q66" s="39"/>
      <c r="R66" s="39">
        <v>179186</v>
      </c>
      <c r="S66" s="57"/>
      <c r="T66" s="5"/>
      <c r="U66" s="10"/>
    </row>
    <row r="67" spans="1:21" ht="35.5" customHeight="1" x14ac:dyDescent="0.35">
      <c r="A67" s="43" t="s">
        <v>542</v>
      </c>
      <c r="B67" s="43" t="s">
        <v>100</v>
      </c>
      <c r="C67" s="154" t="s">
        <v>304</v>
      </c>
      <c r="D67" s="58"/>
      <c r="E67" s="226" t="s">
        <v>28</v>
      </c>
      <c r="F67" s="269">
        <v>0</v>
      </c>
      <c r="G67" s="191">
        <v>0</v>
      </c>
      <c r="H67" s="191">
        <v>1</v>
      </c>
      <c r="I67" s="191">
        <v>0</v>
      </c>
      <c r="J67" s="191" t="s">
        <v>793</v>
      </c>
      <c r="K67" s="191">
        <f t="shared" si="12"/>
        <v>1</v>
      </c>
      <c r="L67" s="275"/>
      <c r="M67" s="240">
        <v>686925</v>
      </c>
      <c r="N67" s="66">
        <v>686925</v>
      </c>
      <c r="O67" s="66">
        <v>686925</v>
      </c>
      <c r="P67" s="66">
        <v>686925</v>
      </c>
      <c r="Q67" s="66"/>
      <c r="R67" s="66">
        <v>686925</v>
      </c>
      <c r="S67" s="33"/>
      <c r="T67" s="5"/>
      <c r="U67" s="10"/>
    </row>
    <row r="68" spans="1:21" ht="24.65" customHeight="1" x14ac:dyDescent="0.35">
      <c r="A68" s="43" t="s">
        <v>510</v>
      </c>
      <c r="B68" s="43" t="s">
        <v>101</v>
      </c>
      <c r="C68" s="154" t="s">
        <v>307</v>
      </c>
      <c r="D68" s="61" t="s">
        <v>62</v>
      </c>
      <c r="E68" s="225" t="s">
        <v>68</v>
      </c>
      <c r="F68" s="273">
        <v>0</v>
      </c>
      <c r="G68" s="193">
        <v>2</v>
      </c>
      <c r="H68" s="193">
        <v>1</v>
      </c>
      <c r="I68" s="193">
        <v>0</v>
      </c>
      <c r="J68" s="193" t="s">
        <v>793</v>
      </c>
      <c r="K68" s="193">
        <f t="shared" si="12"/>
        <v>3</v>
      </c>
      <c r="L68" s="279"/>
      <c r="M68" s="239">
        <v>204948</v>
      </c>
      <c r="N68" s="39">
        <v>1069500</v>
      </c>
      <c r="O68" s="39">
        <v>436660</v>
      </c>
      <c r="P68" s="39"/>
      <c r="Q68" s="39"/>
      <c r="R68" s="39"/>
      <c r="S68" s="57">
        <v>2027</v>
      </c>
      <c r="T68" s="5"/>
      <c r="U68" s="10"/>
    </row>
    <row r="69" spans="1:21" ht="33.65" customHeight="1" x14ac:dyDescent="0.35">
      <c r="A69" s="43" t="s">
        <v>543</v>
      </c>
      <c r="B69" s="43" t="s">
        <v>102</v>
      </c>
      <c r="C69" s="154" t="s">
        <v>308</v>
      </c>
      <c r="D69" s="58"/>
      <c r="E69" s="226" t="s">
        <v>28</v>
      </c>
      <c r="F69" s="269">
        <v>0</v>
      </c>
      <c r="G69" s="191">
        <v>0</v>
      </c>
      <c r="H69" s="191">
        <v>0</v>
      </c>
      <c r="I69" s="191">
        <v>0</v>
      </c>
      <c r="J69" s="191" t="s">
        <v>794</v>
      </c>
      <c r="K69" s="191">
        <f t="shared" si="12"/>
        <v>0</v>
      </c>
      <c r="L69" s="270">
        <v>3</v>
      </c>
      <c r="M69" s="240">
        <v>1583885</v>
      </c>
      <c r="N69" s="66">
        <v>1377342</v>
      </c>
      <c r="O69" s="66">
        <v>1275553</v>
      </c>
      <c r="P69" s="66">
        <v>1422310</v>
      </c>
      <c r="Q69" s="66"/>
      <c r="R69" s="66">
        <v>1440512</v>
      </c>
      <c r="S69" s="11"/>
      <c r="T69" s="5"/>
      <c r="U69" s="10"/>
    </row>
    <row r="70" spans="1:21" ht="37.5" customHeight="1" x14ac:dyDescent="0.35">
      <c r="A70" s="43" t="s">
        <v>540</v>
      </c>
      <c r="B70" s="43" t="s">
        <v>107</v>
      </c>
      <c r="C70" s="31" t="s">
        <v>144</v>
      </c>
      <c r="D70" s="37" t="s">
        <v>63</v>
      </c>
      <c r="E70" s="225" t="s">
        <v>69</v>
      </c>
      <c r="F70" s="273">
        <v>0</v>
      </c>
      <c r="G70" s="193">
        <v>1</v>
      </c>
      <c r="H70" s="193">
        <v>2</v>
      </c>
      <c r="I70" s="193">
        <v>2</v>
      </c>
      <c r="J70" s="193" t="s">
        <v>794</v>
      </c>
      <c r="K70" s="190">
        <f t="shared" si="12"/>
        <v>5</v>
      </c>
      <c r="L70" s="268" t="s">
        <v>799</v>
      </c>
      <c r="M70" s="239">
        <v>691802</v>
      </c>
      <c r="N70" s="39">
        <v>644982</v>
      </c>
      <c r="O70" s="39">
        <v>644982</v>
      </c>
      <c r="P70" s="39">
        <v>644982</v>
      </c>
      <c r="Q70" s="39"/>
      <c r="R70" s="39">
        <v>644982</v>
      </c>
      <c r="S70" s="57"/>
      <c r="T70" s="5"/>
      <c r="U70" s="10"/>
    </row>
    <row r="71" spans="1:21" ht="34.5" customHeight="1" x14ac:dyDescent="0.35">
      <c r="A71" s="43" t="s">
        <v>544</v>
      </c>
      <c r="B71" s="43" t="s">
        <v>110</v>
      </c>
      <c r="C71" s="154" t="s">
        <v>309</v>
      </c>
      <c r="D71" s="37" t="s">
        <v>305</v>
      </c>
      <c r="E71" s="225" t="s">
        <v>306</v>
      </c>
      <c r="F71" s="276">
        <v>0</v>
      </c>
      <c r="G71" s="195">
        <v>0</v>
      </c>
      <c r="H71" s="195">
        <v>0</v>
      </c>
      <c r="I71" s="195">
        <v>0</v>
      </c>
      <c r="J71" s="193" t="s">
        <v>794</v>
      </c>
      <c r="K71" s="190">
        <f t="shared" si="12"/>
        <v>0</v>
      </c>
      <c r="L71" s="268"/>
      <c r="M71" s="239">
        <v>320000</v>
      </c>
      <c r="N71" s="39">
        <v>320000</v>
      </c>
      <c r="O71" s="39">
        <v>320000</v>
      </c>
      <c r="P71" s="39"/>
      <c r="Q71" s="39"/>
      <c r="R71" s="39"/>
      <c r="S71" s="57">
        <v>2027</v>
      </c>
      <c r="T71" s="5"/>
      <c r="U71" s="10"/>
    </row>
    <row r="72" spans="1:21" ht="26.15" customHeight="1" x14ac:dyDescent="0.35">
      <c r="A72" s="43" t="s">
        <v>545</v>
      </c>
      <c r="B72" s="43" t="s">
        <v>111</v>
      </c>
      <c r="C72" s="31" t="s">
        <v>103</v>
      </c>
      <c r="D72" s="37" t="s">
        <v>60</v>
      </c>
      <c r="E72" s="225" t="s">
        <v>92</v>
      </c>
      <c r="F72" s="276">
        <v>0</v>
      </c>
      <c r="G72" s="195">
        <v>1</v>
      </c>
      <c r="H72" s="195">
        <v>1</v>
      </c>
      <c r="I72" s="195">
        <v>0</v>
      </c>
      <c r="J72" s="193" t="s">
        <v>793</v>
      </c>
      <c r="K72" s="190">
        <f t="shared" si="12"/>
        <v>2</v>
      </c>
      <c r="L72" s="277"/>
      <c r="M72" s="239">
        <v>258614</v>
      </c>
      <c r="N72" s="39">
        <v>258614</v>
      </c>
      <c r="O72" s="39">
        <v>258614</v>
      </c>
      <c r="P72" s="39">
        <v>258614</v>
      </c>
      <c r="Q72" s="39"/>
      <c r="R72" s="39">
        <v>258614</v>
      </c>
      <c r="S72" s="57"/>
      <c r="T72" s="5"/>
      <c r="U72" s="10"/>
    </row>
    <row r="73" spans="1:21" ht="18" customHeight="1" x14ac:dyDescent="0.35">
      <c r="A73" s="43" t="s">
        <v>546</v>
      </c>
      <c r="B73" s="43" t="s">
        <v>112</v>
      </c>
      <c r="C73" s="31" t="s">
        <v>310</v>
      </c>
      <c r="D73" s="37" t="s">
        <v>61</v>
      </c>
      <c r="E73" s="225" t="s">
        <v>66</v>
      </c>
      <c r="F73" s="273">
        <v>1</v>
      </c>
      <c r="G73" s="193">
        <v>2</v>
      </c>
      <c r="H73" s="193">
        <v>2</v>
      </c>
      <c r="I73" s="193">
        <v>1</v>
      </c>
      <c r="J73" s="193" t="s">
        <v>793</v>
      </c>
      <c r="K73" s="190">
        <f t="shared" si="12"/>
        <v>6</v>
      </c>
      <c r="L73" s="277"/>
      <c r="M73" s="239">
        <v>975026</v>
      </c>
      <c r="N73" s="39">
        <v>975026</v>
      </c>
      <c r="O73" s="39">
        <v>975026</v>
      </c>
      <c r="P73" s="39">
        <v>975026</v>
      </c>
      <c r="Q73" s="39"/>
      <c r="R73" s="39">
        <v>975026</v>
      </c>
      <c r="S73" s="57"/>
      <c r="T73" s="5"/>
      <c r="U73" s="10"/>
    </row>
    <row r="74" spans="1:21" ht="24" customHeight="1" x14ac:dyDescent="0.35">
      <c r="A74" s="43" t="s">
        <v>547</v>
      </c>
      <c r="B74" s="43" t="s">
        <v>113</v>
      </c>
      <c r="C74" s="31" t="s">
        <v>132</v>
      </c>
      <c r="D74" s="37" t="s">
        <v>62</v>
      </c>
      <c r="E74" s="225" t="s">
        <v>68</v>
      </c>
      <c r="F74" s="276">
        <v>0</v>
      </c>
      <c r="G74" s="195">
        <v>1</v>
      </c>
      <c r="H74" s="195">
        <v>0</v>
      </c>
      <c r="I74" s="195">
        <v>0</v>
      </c>
      <c r="J74" s="193" t="s">
        <v>794</v>
      </c>
      <c r="K74" s="193">
        <f t="shared" si="12"/>
        <v>1</v>
      </c>
      <c r="L74" s="275"/>
      <c r="M74" s="239">
        <v>249500</v>
      </c>
      <c r="N74" s="39">
        <v>111500</v>
      </c>
      <c r="O74" s="39"/>
      <c r="P74" s="39"/>
      <c r="Q74" s="39"/>
      <c r="R74" s="39"/>
      <c r="S74" s="57">
        <v>2026</v>
      </c>
      <c r="T74" s="5"/>
      <c r="U74" s="10"/>
    </row>
    <row r="75" spans="1:21" ht="35.5" customHeight="1" x14ac:dyDescent="0.35">
      <c r="A75" s="43" t="s">
        <v>548</v>
      </c>
      <c r="B75" s="43" t="s">
        <v>114</v>
      </c>
      <c r="C75" s="51" t="s">
        <v>311</v>
      </c>
      <c r="D75" s="61" t="s">
        <v>44</v>
      </c>
      <c r="E75" s="223" t="s">
        <v>67</v>
      </c>
      <c r="F75" s="273">
        <v>1</v>
      </c>
      <c r="G75" s="193">
        <v>1</v>
      </c>
      <c r="H75" s="193">
        <v>2</v>
      </c>
      <c r="I75" s="193">
        <v>0</v>
      </c>
      <c r="J75" s="193" t="s">
        <v>794</v>
      </c>
      <c r="K75" s="193">
        <f t="shared" si="12"/>
        <v>4</v>
      </c>
      <c r="L75" s="275"/>
      <c r="M75" s="239">
        <v>250000</v>
      </c>
      <c r="N75" s="39">
        <v>257500</v>
      </c>
      <c r="O75" s="39">
        <v>265225</v>
      </c>
      <c r="P75" s="39">
        <v>273182</v>
      </c>
      <c r="Q75" s="39"/>
      <c r="R75" s="39">
        <v>303344</v>
      </c>
      <c r="S75" s="57"/>
      <c r="T75" s="5"/>
      <c r="U75" s="10"/>
    </row>
    <row r="76" spans="1:21" x14ac:dyDescent="0.35">
      <c r="A76" s="43" t="s">
        <v>549</v>
      </c>
      <c r="B76" s="43" t="s">
        <v>115</v>
      </c>
      <c r="C76" s="51" t="s">
        <v>312</v>
      </c>
      <c r="D76" s="37" t="s">
        <v>77</v>
      </c>
      <c r="E76" s="223" t="s">
        <v>78</v>
      </c>
      <c r="F76" s="273">
        <v>0</v>
      </c>
      <c r="G76" s="193">
        <v>0</v>
      </c>
      <c r="H76" s="193">
        <v>0</v>
      </c>
      <c r="I76" s="193">
        <v>0</v>
      </c>
      <c r="J76" s="193" t="s">
        <v>794</v>
      </c>
      <c r="K76" s="193">
        <f t="shared" si="12"/>
        <v>0</v>
      </c>
      <c r="L76" s="279"/>
      <c r="M76" s="239">
        <v>1690137</v>
      </c>
      <c r="N76" s="39">
        <v>1662767</v>
      </c>
      <c r="O76" s="39">
        <v>2914993</v>
      </c>
      <c r="P76" s="39">
        <v>2554615</v>
      </c>
      <c r="Q76" s="39">
        <v>8234801</v>
      </c>
      <c r="R76" s="39"/>
      <c r="S76" s="57">
        <v>2030</v>
      </c>
      <c r="T76" s="5"/>
      <c r="U76" s="10"/>
    </row>
    <row r="77" spans="1:21" ht="33.65" customHeight="1" x14ac:dyDescent="0.35">
      <c r="A77" s="43" t="s">
        <v>551</v>
      </c>
      <c r="B77" s="43" t="s">
        <v>116</v>
      </c>
      <c r="C77" s="51" t="s">
        <v>313</v>
      </c>
      <c r="D77" s="58"/>
      <c r="E77" s="226" t="s">
        <v>28</v>
      </c>
      <c r="F77" s="269">
        <v>0</v>
      </c>
      <c r="G77" s="191">
        <v>0</v>
      </c>
      <c r="H77" s="191">
        <v>0</v>
      </c>
      <c r="I77" s="191">
        <v>0</v>
      </c>
      <c r="J77" s="191" t="s">
        <v>794</v>
      </c>
      <c r="K77" s="199">
        <f t="shared" si="12"/>
        <v>0</v>
      </c>
      <c r="L77" s="277"/>
      <c r="M77" s="240">
        <v>7325305</v>
      </c>
      <c r="N77" s="66">
        <v>7325305</v>
      </c>
      <c r="O77" s="66">
        <v>7325305</v>
      </c>
      <c r="P77" s="66">
        <v>7325305</v>
      </c>
      <c r="Q77" s="66"/>
      <c r="R77" s="66">
        <v>7325305</v>
      </c>
      <c r="S77" s="11"/>
      <c r="T77" s="5"/>
      <c r="U77" s="10"/>
    </row>
    <row r="78" spans="1:21" ht="24" customHeight="1" x14ac:dyDescent="0.35">
      <c r="A78" s="43" t="s">
        <v>552</v>
      </c>
      <c r="B78" s="43" t="s">
        <v>117</v>
      </c>
      <c r="C78" s="154" t="s">
        <v>314</v>
      </c>
      <c r="D78" s="37" t="s">
        <v>60</v>
      </c>
      <c r="E78" s="225" t="s">
        <v>92</v>
      </c>
      <c r="F78" s="276">
        <v>0</v>
      </c>
      <c r="G78" s="195">
        <v>1</v>
      </c>
      <c r="H78" s="195">
        <v>0</v>
      </c>
      <c r="I78" s="195">
        <v>1</v>
      </c>
      <c r="J78" s="193" t="s">
        <v>793</v>
      </c>
      <c r="K78" s="190">
        <f t="shared" si="12"/>
        <v>2</v>
      </c>
      <c r="L78" s="277"/>
      <c r="M78" s="239">
        <v>649498</v>
      </c>
      <c r="N78" s="39">
        <v>704220</v>
      </c>
      <c r="O78" s="39">
        <v>704220</v>
      </c>
      <c r="P78" s="39">
        <v>58080</v>
      </c>
      <c r="Q78" s="39"/>
      <c r="R78" s="39">
        <v>58080</v>
      </c>
      <c r="S78" s="57"/>
      <c r="T78" s="5"/>
      <c r="U78" s="10"/>
    </row>
    <row r="79" spans="1:21" ht="21" x14ac:dyDescent="0.35">
      <c r="A79" s="43" t="s">
        <v>511</v>
      </c>
      <c r="B79" s="43" t="s">
        <v>118</v>
      </c>
      <c r="C79" s="31" t="s">
        <v>315</v>
      </c>
      <c r="D79" s="37" t="s">
        <v>61</v>
      </c>
      <c r="E79" s="225" t="s">
        <v>66</v>
      </c>
      <c r="F79" s="273">
        <v>0</v>
      </c>
      <c r="G79" s="193">
        <v>1</v>
      </c>
      <c r="H79" s="193">
        <v>1</v>
      </c>
      <c r="I79" s="193">
        <v>0</v>
      </c>
      <c r="J79" s="193" t="s">
        <v>793</v>
      </c>
      <c r="K79" s="193">
        <f t="shared" si="12"/>
        <v>2</v>
      </c>
      <c r="L79" s="275"/>
      <c r="M79" s="239"/>
      <c r="N79" s="39">
        <v>2005000</v>
      </c>
      <c r="O79" s="39">
        <v>110000</v>
      </c>
      <c r="P79" s="39">
        <v>110000</v>
      </c>
      <c r="Q79" s="39"/>
      <c r="R79" s="39">
        <v>110000</v>
      </c>
      <c r="S79" s="57"/>
      <c r="T79" s="5"/>
      <c r="U79" s="10"/>
    </row>
    <row r="80" spans="1:21" ht="15.65" customHeight="1" x14ac:dyDescent="0.35">
      <c r="A80" s="43" t="s">
        <v>523</v>
      </c>
      <c r="B80" s="43" t="s">
        <v>119</v>
      </c>
      <c r="C80" s="154" t="s">
        <v>131</v>
      </c>
      <c r="D80" s="37" t="s">
        <v>77</v>
      </c>
      <c r="E80" s="223" t="s">
        <v>78</v>
      </c>
      <c r="F80" s="273">
        <v>0</v>
      </c>
      <c r="G80" s="193">
        <v>0</v>
      </c>
      <c r="H80" s="193">
        <v>0</v>
      </c>
      <c r="I80" s="193">
        <v>0</v>
      </c>
      <c r="J80" s="193" t="s">
        <v>794</v>
      </c>
      <c r="K80" s="193">
        <f t="shared" si="12"/>
        <v>0</v>
      </c>
      <c r="L80" s="275"/>
      <c r="M80" s="239">
        <v>561000</v>
      </c>
      <c r="N80" s="39"/>
      <c r="O80" s="39"/>
      <c r="P80" s="39"/>
      <c r="Q80" s="39"/>
      <c r="R80" s="39"/>
      <c r="S80" s="57">
        <v>2025</v>
      </c>
      <c r="T80" s="5"/>
      <c r="U80" s="10"/>
    </row>
    <row r="81" spans="1:21" ht="25" customHeight="1" x14ac:dyDescent="0.35">
      <c r="A81" s="43" t="s">
        <v>553</v>
      </c>
      <c r="B81" s="43" t="s">
        <v>120</v>
      </c>
      <c r="C81" s="31" t="s">
        <v>316</v>
      </c>
      <c r="D81" s="61" t="s">
        <v>44</v>
      </c>
      <c r="E81" s="223" t="s">
        <v>67</v>
      </c>
      <c r="F81" s="276">
        <v>1</v>
      </c>
      <c r="G81" s="195">
        <v>1</v>
      </c>
      <c r="H81" s="195">
        <v>1</v>
      </c>
      <c r="I81" s="195">
        <v>0</v>
      </c>
      <c r="J81" s="193" t="s">
        <v>793</v>
      </c>
      <c r="K81" s="190">
        <f t="shared" si="12"/>
        <v>3</v>
      </c>
      <c r="L81" s="280"/>
      <c r="M81" s="239">
        <v>1456496</v>
      </c>
      <c r="N81" s="39">
        <v>775952</v>
      </c>
      <c r="O81" s="39">
        <v>775952</v>
      </c>
      <c r="P81" s="39">
        <v>799231</v>
      </c>
      <c r="Q81" s="39"/>
      <c r="R81" s="39">
        <v>887474</v>
      </c>
      <c r="S81" s="57"/>
      <c r="T81" s="5"/>
      <c r="U81" s="10"/>
    </row>
    <row r="82" spans="1:21" ht="39" customHeight="1" x14ac:dyDescent="0.35">
      <c r="A82" s="43" t="s">
        <v>554</v>
      </c>
      <c r="B82" s="43" t="s">
        <v>121</v>
      </c>
      <c r="C82" s="31" t="s">
        <v>317</v>
      </c>
      <c r="D82" s="58"/>
      <c r="E82" s="229" t="s">
        <v>28</v>
      </c>
      <c r="F82" s="281">
        <v>0</v>
      </c>
      <c r="G82" s="201">
        <v>2</v>
      </c>
      <c r="H82" s="201">
        <v>1</v>
      </c>
      <c r="I82" s="201">
        <v>0</v>
      </c>
      <c r="J82" s="191" t="s">
        <v>793</v>
      </c>
      <c r="K82" s="199">
        <f t="shared" si="12"/>
        <v>3</v>
      </c>
      <c r="L82" s="282" t="s">
        <v>799</v>
      </c>
      <c r="M82" s="240">
        <v>764507</v>
      </c>
      <c r="N82" s="66">
        <v>1588229</v>
      </c>
      <c r="O82" s="66">
        <v>1560363</v>
      </c>
      <c r="P82" s="66">
        <v>1682000</v>
      </c>
      <c r="Q82" s="66"/>
      <c r="R82" s="66">
        <v>643180</v>
      </c>
      <c r="S82" s="33"/>
      <c r="T82" s="5"/>
      <c r="U82" s="10"/>
    </row>
    <row r="83" spans="1:21" ht="56.5" customHeight="1" x14ac:dyDescent="0.35">
      <c r="A83" s="43" t="s">
        <v>555</v>
      </c>
      <c r="B83" s="43" t="s">
        <v>122</v>
      </c>
      <c r="C83" s="31" t="s">
        <v>318</v>
      </c>
      <c r="D83" s="61" t="s">
        <v>63</v>
      </c>
      <c r="E83" s="225" t="s">
        <v>69</v>
      </c>
      <c r="F83" s="276">
        <v>0</v>
      </c>
      <c r="G83" s="195">
        <v>2</v>
      </c>
      <c r="H83" s="195">
        <v>0</v>
      </c>
      <c r="I83" s="195">
        <v>0</v>
      </c>
      <c r="J83" s="190" t="s">
        <v>794</v>
      </c>
      <c r="K83" s="190">
        <f t="shared" si="12"/>
        <v>2</v>
      </c>
      <c r="L83" s="277"/>
      <c r="M83" s="239">
        <v>418412</v>
      </c>
      <c r="N83" s="39">
        <v>898447</v>
      </c>
      <c r="O83" s="39">
        <v>898447</v>
      </c>
      <c r="P83" s="39">
        <v>898447</v>
      </c>
      <c r="Q83" s="39">
        <v>348412</v>
      </c>
      <c r="R83" s="39"/>
      <c r="S83" s="57">
        <v>2029</v>
      </c>
      <c r="T83" s="5"/>
      <c r="U83" s="10"/>
    </row>
    <row r="84" spans="1:21" ht="25" customHeight="1" x14ac:dyDescent="0.35">
      <c r="A84" s="43" t="s">
        <v>556</v>
      </c>
      <c r="B84" s="43" t="s">
        <v>123</v>
      </c>
      <c r="C84" s="31" t="s">
        <v>104</v>
      </c>
      <c r="D84" s="37" t="s">
        <v>60</v>
      </c>
      <c r="E84" s="225" t="s">
        <v>92</v>
      </c>
      <c r="F84" s="276">
        <v>0</v>
      </c>
      <c r="G84" s="195">
        <v>1</v>
      </c>
      <c r="H84" s="195">
        <v>1</v>
      </c>
      <c r="I84" s="195">
        <v>0</v>
      </c>
      <c r="J84" s="193" t="s">
        <v>793</v>
      </c>
      <c r="K84" s="190">
        <f t="shared" si="12"/>
        <v>2</v>
      </c>
      <c r="L84" s="277"/>
      <c r="M84" s="239">
        <v>42402</v>
      </c>
      <c r="N84" s="39">
        <v>70912</v>
      </c>
      <c r="O84" s="39">
        <v>65640</v>
      </c>
      <c r="P84" s="39">
        <v>65640</v>
      </c>
      <c r="Q84" s="39"/>
      <c r="R84" s="39">
        <v>65640</v>
      </c>
      <c r="S84" s="57"/>
      <c r="T84" s="5"/>
      <c r="U84" s="10"/>
    </row>
    <row r="85" spans="1:21" ht="22.5" customHeight="1" x14ac:dyDescent="0.35">
      <c r="A85" s="43" t="s">
        <v>557</v>
      </c>
      <c r="B85" s="43" t="s">
        <v>124</v>
      </c>
      <c r="C85" s="31" t="s">
        <v>319</v>
      </c>
      <c r="D85" s="37" t="s">
        <v>61</v>
      </c>
      <c r="E85" s="225" t="s">
        <v>66</v>
      </c>
      <c r="F85" s="276">
        <v>0</v>
      </c>
      <c r="G85" s="195">
        <v>1</v>
      </c>
      <c r="H85" s="195">
        <v>1</v>
      </c>
      <c r="I85" s="195">
        <v>0</v>
      </c>
      <c r="J85" s="190" t="s">
        <v>794</v>
      </c>
      <c r="K85" s="190">
        <f t="shared" si="12"/>
        <v>2</v>
      </c>
      <c r="L85" s="277"/>
      <c r="M85" s="239">
        <v>578827</v>
      </c>
      <c r="N85" s="39">
        <v>492519</v>
      </c>
      <c r="O85" s="39">
        <v>501832</v>
      </c>
      <c r="P85" s="39">
        <v>200021</v>
      </c>
      <c r="Q85" s="39"/>
      <c r="R85" s="39">
        <v>200021</v>
      </c>
      <c r="S85" s="57"/>
      <c r="T85" s="5"/>
      <c r="U85" s="10"/>
    </row>
    <row r="86" spans="1:21" ht="33.65" customHeight="1" x14ac:dyDescent="0.35">
      <c r="A86" s="43" t="s">
        <v>559</v>
      </c>
      <c r="B86" s="43" t="s">
        <v>125</v>
      </c>
      <c r="C86" s="154" t="s">
        <v>320</v>
      </c>
      <c r="D86" s="37" t="s">
        <v>62</v>
      </c>
      <c r="E86" s="225" t="s">
        <v>68</v>
      </c>
      <c r="F86" s="276">
        <v>0</v>
      </c>
      <c r="G86" s="195">
        <v>0</v>
      </c>
      <c r="H86" s="195">
        <v>1</v>
      </c>
      <c r="I86" s="195">
        <v>0</v>
      </c>
      <c r="J86" s="193" t="s">
        <v>793</v>
      </c>
      <c r="K86" s="190">
        <f t="shared" si="12"/>
        <v>1</v>
      </c>
      <c r="L86" s="277"/>
      <c r="M86" s="239"/>
      <c r="N86" s="39">
        <v>698200</v>
      </c>
      <c r="O86" s="39">
        <v>315000</v>
      </c>
      <c r="P86" s="39"/>
      <c r="Q86" s="39"/>
      <c r="R86" s="39"/>
      <c r="S86" s="57" t="s">
        <v>209</v>
      </c>
      <c r="T86" s="5"/>
      <c r="U86" s="10"/>
    </row>
    <row r="87" spans="1:21" ht="26.5" customHeight="1" x14ac:dyDescent="0.35">
      <c r="A87" s="43" t="s">
        <v>558</v>
      </c>
      <c r="B87" s="43" t="s">
        <v>126</v>
      </c>
      <c r="C87" s="31" t="s">
        <v>321</v>
      </c>
      <c r="D87" s="37" t="s">
        <v>61</v>
      </c>
      <c r="E87" s="225" t="s">
        <v>66</v>
      </c>
      <c r="F87" s="276">
        <v>1</v>
      </c>
      <c r="G87" s="195">
        <v>0</v>
      </c>
      <c r="H87" s="195">
        <v>1</v>
      </c>
      <c r="I87" s="195">
        <v>0</v>
      </c>
      <c r="J87" s="190" t="s">
        <v>793</v>
      </c>
      <c r="K87" s="190">
        <f t="shared" si="12"/>
        <v>2</v>
      </c>
      <c r="L87" s="277"/>
      <c r="M87" s="239">
        <v>406000</v>
      </c>
      <c r="N87" s="39">
        <v>155400</v>
      </c>
      <c r="O87" s="39">
        <v>300000</v>
      </c>
      <c r="P87" s="39"/>
      <c r="Q87" s="39"/>
      <c r="R87" s="39"/>
      <c r="S87" s="57">
        <v>2027</v>
      </c>
      <c r="T87" s="5"/>
      <c r="U87" s="10"/>
    </row>
    <row r="88" spans="1:21" ht="22.5" customHeight="1" x14ac:dyDescent="0.35">
      <c r="A88" s="43" t="s">
        <v>560</v>
      </c>
      <c r="B88" s="43" t="s">
        <v>134</v>
      </c>
      <c r="C88" s="31" t="s">
        <v>129</v>
      </c>
      <c r="D88" s="37" t="s">
        <v>62</v>
      </c>
      <c r="E88" s="225" t="s">
        <v>68</v>
      </c>
      <c r="F88" s="276">
        <v>1</v>
      </c>
      <c r="G88" s="195">
        <v>1</v>
      </c>
      <c r="H88" s="195">
        <v>1</v>
      </c>
      <c r="I88" s="195">
        <v>0</v>
      </c>
      <c r="J88" s="190" t="s">
        <v>793</v>
      </c>
      <c r="K88" s="190">
        <f t="shared" si="12"/>
        <v>3</v>
      </c>
      <c r="L88" s="277"/>
      <c r="M88" s="239">
        <v>1360000</v>
      </c>
      <c r="N88" s="39">
        <v>2040000</v>
      </c>
      <c r="O88" s="39"/>
      <c r="P88" s="39"/>
      <c r="Q88" s="39"/>
      <c r="R88" s="39"/>
      <c r="S88" s="57">
        <v>2026</v>
      </c>
      <c r="T88" s="5"/>
      <c r="U88" s="10"/>
    </row>
    <row r="89" spans="1:21" ht="23.15" customHeight="1" x14ac:dyDescent="0.35">
      <c r="A89" s="43" t="s">
        <v>561</v>
      </c>
      <c r="B89" s="43" t="s">
        <v>135</v>
      </c>
      <c r="C89" s="31" t="s">
        <v>322</v>
      </c>
      <c r="D89" s="37" t="s">
        <v>61</v>
      </c>
      <c r="E89" s="225" t="s">
        <v>66</v>
      </c>
      <c r="F89" s="276">
        <v>0</v>
      </c>
      <c r="G89" s="195">
        <v>0</v>
      </c>
      <c r="H89" s="195">
        <v>2</v>
      </c>
      <c r="I89" s="195">
        <v>0</v>
      </c>
      <c r="J89" s="190" t="s">
        <v>793</v>
      </c>
      <c r="K89" s="190">
        <f t="shared" si="12"/>
        <v>2</v>
      </c>
      <c r="L89" s="280"/>
      <c r="M89" s="239"/>
      <c r="N89" s="39">
        <v>222000</v>
      </c>
      <c r="O89" s="39">
        <v>26000</v>
      </c>
      <c r="P89" s="39">
        <v>26000</v>
      </c>
      <c r="Q89" s="39"/>
      <c r="R89" s="39">
        <v>26000</v>
      </c>
      <c r="S89" s="57"/>
      <c r="T89" s="5"/>
      <c r="U89" s="10"/>
    </row>
    <row r="90" spans="1:21" ht="23.15" customHeight="1" x14ac:dyDescent="0.35">
      <c r="A90" s="43" t="s">
        <v>562</v>
      </c>
      <c r="B90" s="43" t="s">
        <v>136</v>
      </c>
      <c r="C90" s="31" t="s">
        <v>323</v>
      </c>
      <c r="D90" s="31"/>
      <c r="E90" s="229" t="s">
        <v>28</v>
      </c>
      <c r="F90" s="281">
        <v>0</v>
      </c>
      <c r="G90" s="201">
        <v>2</v>
      </c>
      <c r="H90" s="201">
        <v>1</v>
      </c>
      <c r="I90" s="201">
        <v>0</v>
      </c>
      <c r="J90" s="199" t="s">
        <v>793</v>
      </c>
      <c r="K90" s="199">
        <f t="shared" si="12"/>
        <v>3</v>
      </c>
      <c r="L90" s="277"/>
      <c r="M90" s="240">
        <v>1100000</v>
      </c>
      <c r="N90" s="66">
        <v>1220000</v>
      </c>
      <c r="O90" s="66">
        <v>350000</v>
      </c>
      <c r="P90" s="66"/>
      <c r="Q90" s="66"/>
      <c r="R90" s="66"/>
      <c r="S90" s="33"/>
      <c r="T90" s="5"/>
      <c r="U90" s="10"/>
    </row>
    <row r="91" spans="1:21" ht="34" customHeight="1" x14ac:dyDescent="0.35">
      <c r="A91" s="43" t="s">
        <v>563</v>
      </c>
      <c r="B91" s="43" t="s">
        <v>137</v>
      </c>
      <c r="C91" s="31" t="s">
        <v>324</v>
      </c>
      <c r="D91" s="37" t="s">
        <v>62</v>
      </c>
      <c r="E91" s="225" t="s">
        <v>68</v>
      </c>
      <c r="F91" s="276">
        <v>0</v>
      </c>
      <c r="G91" s="195">
        <v>0</v>
      </c>
      <c r="H91" s="195">
        <v>0</v>
      </c>
      <c r="I91" s="195">
        <v>0</v>
      </c>
      <c r="J91" s="190" t="s">
        <v>794</v>
      </c>
      <c r="K91" s="193">
        <f t="shared" si="12"/>
        <v>0</v>
      </c>
      <c r="L91" s="279"/>
      <c r="M91" s="239">
        <v>600000</v>
      </c>
      <c r="N91" s="39">
        <v>600000</v>
      </c>
      <c r="O91" s="39"/>
      <c r="P91" s="39"/>
      <c r="Q91" s="39"/>
      <c r="R91" s="39"/>
      <c r="S91" s="57">
        <v>2026</v>
      </c>
      <c r="T91" s="5"/>
      <c r="U91" s="10"/>
    </row>
    <row r="92" spans="1:21" ht="24" customHeight="1" x14ac:dyDescent="0.35">
      <c r="A92" s="43" t="s">
        <v>564</v>
      </c>
      <c r="B92" s="43" t="s">
        <v>138</v>
      </c>
      <c r="C92" s="154" t="s">
        <v>325</v>
      </c>
      <c r="D92" s="31"/>
      <c r="E92" s="226" t="s">
        <v>28</v>
      </c>
      <c r="F92" s="281">
        <v>1</v>
      </c>
      <c r="G92" s="201">
        <v>2</v>
      </c>
      <c r="H92" s="201">
        <v>2</v>
      </c>
      <c r="I92" s="201">
        <v>0</v>
      </c>
      <c r="J92" s="199" t="s">
        <v>793</v>
      </c>
      <c r="K92" s="199">
        <f t="shared" si="12"/>
        <v>5</v>
      </c>
      <c r="L92" s="277"/>
      <c r="M92" s="240">
        <v>913200</v>
      </c>
      <c r="N92" s="66">
        <v>690600</v>
      </c>
      <c r="O92" s="66">
        <v>680600</v>
      </c>
      <c r="P92" s="66">
        <v>130800</v>
      </c>
      <c r="Q92" s="66"/>
      <c r="R92" s="66">
        <v>130800</v>
      </c>
      <c r="S92" s="33"/>
      <c r="T92" s="5"/>
      <c r="U92" s="10"/>
    </row>
    <row r="93" spans="1:21" ht="23.5" customHeight="1" x14ac:dyDescent="0.35">
      <c r="A93" s="43" t="s">
        <v>565</v>
      </c>
      <c r="B93" s="43" t="s">
        <v>139</v>
      </c>
      <c r="C93" s="31" t="s">
        <v>133</v>
      </c>
      <c r="D93" s="37" t="s">
        <v>62</v>
      </c>
      <c r="E93" s="225" t="s">
        <v>68</v>
      </c>
      <c r="F93" s="276">
        <v>1</v>
      </c>
      <c r="G93" s="195">
        <v>1</v>
      </c>
      <c r="H93" s="195">
        <v>1</v>
      </c>
      <c r="I93" s="195">
        <v>0</v>
      </c>
      <c r="J93" s="190" t="s">
        <v>793</v>
      </c>
      <c r="K93" s="190">
        <f t="shared" si="12"/>
        <v>3</v>
      </c>
      <c r="L93" s="277"/>
      <c r="M93" s="239">
        <v>1300000</v>
      </c>
      <c r="N93" s="39">
        <v>8600000</v>
      </c>
      <c r="O93" s="39">
        <v>13600000</v>
      </c>
      <c r="P93" s="39"/>
      <c r="Q93" s="39"/>
      <c r="R93" s="39"/>
      <c r="S93" s="57" t="s">
        <v>209</v>
      </c>
      <c r="T93" s="5"/>
      <c r="U93" s="10"/>
    </row>
    <row r="94" spans="1:21" ht="35.15" customHeight="1" x14ac:dyDescent="0.35">
      <c r="A94" s="43" t="s">
        <v>566</v>
      </c>
      <c r="B94" s="43" t="s">
        <v>140</v>
      </c>
      <c r="C94" s="154" t="s">
        <v>329</v>
      </c>
      <c r="D94" s="37" t="s">
        <v>60</v>
      </c>
      <c r="E94" s="225" t="s">
        <v>92</v>
      </c>
      <c r="F94" s="276">
        <v>1</v>
      </c>
      <c r="G94" s="195">
        <v>1</v>
      </c>
      <c r="H94" s="195">
        <v>1</v>
      </c>
      <c r="I94" s="195">
        <v>0</v>
      </c>
      <c r="J94" s="190" t="s">
        <v>794</v>
      </c>
      <c r="K94" s="190">
        <f t="shared" si="12"/>
        <v>3</v>
      </c>
      <c r="L94" s="277"/>
      <c r="M94" s="239">
        <v>4030680</v>
      </c>
      <c r="N94" s="39">
        <v>3900000</v>
      </c>
      <c r="O94" s="39">
        <v>3900000</v>
      </c>
      <c r="P94" s="39">
        <v>3900000</v>
      </c>
      <c r="Q94" s="39"/>
      <c r="R94" s="39">
        <v>3900000</v>
      </c>
      <c r="S94" s="57"/>
      <c r="T94" s="5"/>
      <c r="U94" s="10"/>
    </row>
    <row r="95" spans="1:21" ht="33" customHeight="1" x14ac:dyDescent="0.35">
      <c r="A95" s="43" t="s">
        <v>567</v>
      </c>
      <c r="B95" s="43" t="s">
        <v>141</v>
      </c>
      <c r="C95" s="31" t="s">
        <v>106</v>
      </c>
      <c r="D95" s="37" t="s">
        <v>61</v>
      </c>
      <c r="E95" s="225" t="s">
        <v>66</v>
      </c>
      <c r="F95" s="276">
        <v>1</v>
      </c>
      <c r="G95" s="195">
        <v>2</v>
      </c>
      <c r="H95" s="195">
        <v>2</v>
      </c>
      <c r="I95" s="195">
        <v>2</v>
      </c>
      <c r="J95" s="190" t="s">
        <v>793</v>
      </c>
      <c r="K95" s="190">
        <f t="shared" si="12"/>
        <v>7</v>
      </c>
      <c r="L95" s="277"/>
      <c r="M95" s="239">
        <v>3258886</v>
      </c>
      <c r="N95" s="39">
        <v>2570026</v>
      </c>
      <c r="O95" s="39">
        <v>665026</v>
      </c>
      <c r="P95" s="39">
        <v>665026</v>
      </c>
      <c r="Q95" s="39"/>
      <c r="R95" s="39">
        <v>665026</v>
      </c>
      <c r="S95" s="57"/>
      <c r="T95" s="5"/>
      <c r="U95" s="10"/>
    </row>
    <row r="96" spans="1:21" ht="18" customHeight="1" x14ac:dyDescent="0.35">
      <c r="A96" s="43" t="s">
        <v>568</v>
      </c>
      <c r="B96" s="43" t="s">
        <v>142</v>
      </c>
      <c r="C96" s="31" t="s">
        <v>130</v>
      </c>
      <c r="D96" s="37" t="s">
        <v>62</v>
      </c>
      <c r="E96" s="225" t="s">
        <v>68</v>
      </c>
      <c r="F96" s="276">
        <v>0</v>
      </c>
      <c r="G96" s="195">
        <v>0</v>
      </c>
      <c r="H96" s="195">
        <v>1</v>
      </c>
      <c r="I96" s="195">
        <v>0</v>
      </c>
      <c r="J96" s="190" t="s">
        <v>793</v>
      </c>
      <c r="K96" s="190">
        <f t="shared" si="12"/>
        <v>1</v>
      </c>
      <c r="L96" s="277"/>
      <c r="M96" s="239">
        <v>171560</v>
      </c>
      <c r="N96" s="39">
        <v>52760</v>
      </c>
      <c r="O96" s="39">
        <v>37760</v>
      </c>
      <c r="P96" s="39">
        <v>29110</v>
      </c>
      <c r="Q96" s="39"/>
      <c r="R96" s="39">
        <v>29110</v>
      </c>
      <c r="S96" s="57"/>
      <c r="T96" s="5"/>
      <c r="U96" s="10"/>
    </row>
    <row r="97" spans="1:21" ht="25.5" customHeight="1" x14ac:dyDescent="0.35">
      <c r="A97" s="43" t="s">
        <v>569</v>
      </c>
      <c r="B97" s="43" t="s">
        <v>143</v>
      </c>
      <c r="C97" s="31" t="s">
        <v>330</v>
      </c>
      <c r="D97" s="37" t="s">
        <v>60</v>
      </c>
      <c r="E97" s="225" t="s">
        <v>92</v>
      </c>
      <c r="F97" s="276">
        <v>0</v>
      </c>
      <c r="G97" s="195">
        <v>0</v>
      </c>
      <c r="H97" s="195">
        <v>0</v>
      </c>
      <c r="I97" s="195">
        <v>0</v>
      </c>
      <c r="J97" s="190" t="s">
        <v>794</v>
      </c>
      <c r="K97" s="190">
        <f t="shared" si="12"/>
        <v>0</v>
      </c>
      <c r="L97" s="280"/>
      <c r="M97" s="239">
        <v>103200</v>
      </c>
      <c r="N97" s="39">
        <v>10320</v>
      </c>
      <c r="O97" s="39">
        <v>10320</v>
      </c>
      <c r="P97" s="39">
        <v>10320</v>
      </c>
      <c r="Q97" s="39"/>
      <c r="R97" s="39">
        <v>10320</v>
      </c>
      <c r="S97" s="57"/>
      <c r="T97" s="5"/>
      <c r="U97" s="10"/>
    </row>
    <row r="98" spans="1:21" ht="22.5" customHeight="1" x14ac:dyDescent="0.35">
      <c r="A98" s="43" t="s">
        <v>570</v>
      </c>
      <c r="B98" s="43" t="s">
        <v>326</v>
      </c>
      <c r="C98" s="31" t="s">
        <v>108</v>
      </c>
      <c r="D98" s="31"/>
      <c r="E98" s="229" t="s">
        <v>28</v>
      </c>
      <c r="F98" s="281">
        <v>0</v>
      </c>
      <c r="G98" s="201">
        <v>0</v>
      </c>
      <c r="H98" s="201">
        <v>0</v>
      </c>
      <c r="I98" s="201">
        <v>0</v>
      </c>
      <c r="J98" s="199" t="s">
        <v>794</v>
      </c>
      <c r="K98" s="199">
        <f t="shared" si="12"/>
        <v>0</v>
      </c>
      <c r="L98" s="277"/>
      <c r="M98" s="240">
        <v>864644</v>
      </c>
      <c r="N98" s="66">
        <v>875528</v>
      </c>
      <c r="O98" s="66">
        <v>99000</v>
      </c>
      <c r="P98" s="66"/>
      <c r="Q98" s="66"/>
      <c r="R98" s="66"/>
      <c r="S98" s="33"/>
      <c r="T98" s="5"/>
      <c r="U98" s="10"/>
    </row>
    <row r="99" spans="1:21" ht="45" customHeight="1" x14ac:dyDescent="0.35">
      <c r="A99" s="43" t="s">
        <v>541</v>
      </c>
      <c r="B99" s="43" t="s">
        <v>327</v>
      </c>
      <c r="C99" s="31" t="s">
        <v>337</v>
      </c>
      <c r="D99" s="37" t="s">
        <v>62</v>
      </c>
      <c r="E99" s="225" t="s">
        <v>68</v>
      </c>
      <c r="F99" s="276">
        <v>0</v>
      </c>
      <c r="G99" s="195">
        <v>1</v>
      </c>
      <c r="H99" s="195">
        <v>1</v>
      </c>
      <c r="I99" s="195">
        <v>0</v>
      </c>
      <c r="J99" s="190" t="s">
        <v>793</v>
      </c>
      <c r="K99" s="190">
        <f t="shared" si="12"/>
        <v>2</v>
      </c>
      <c r="L99" s="277"/>
      <c r="M99" s="239">
        <v>52512</v>
      </c>
      <c r="N99" s="39">
        <v>52512</v>
      </c>
      <c r="O99" s="39">
        <v>52512</v>
      </c>
      <c r="P99" s="39">
        <v>52512</v>
      </c>
      <c r="Q99" s="39"/>
      <c r="R99" s="39">
        <v>52512</v>
      </c>
      <c r="S99" s="57"/>
      <c r="T99" s="5"/>
      <c r="U99" s="10"/>
    </row>
    <row r="100" spans="1:21" ht="21" x14ac:dyDescent="0.35">
      <c r="A100" s="43" t="s">
        <v>521</v>
      </c>
      <c r="B100" s="43" t="s">
        <v>328</v>
      </c>
      <c r="C100" s="31" t="s">
        <v>128</v>
      </c>
      <c r="D100" s="37" t="s">
        <v>61</v>
      </c>
      <c r="E100" s="225" t="s">
        <v>66</v>
      </c>
      <c r="F100" s="273">
        <v>0</v>
      </c>
      <c r="G100" s="193">
        <v>0</v>
      </c>
      <c r="H100" s="193">
        <v>0</v>
      </c>
      <c r="I100" s="193">
        <v>0</v>
      </c>
      <c r="J100" s="190" t="s">
        <v>794</v>
      </c>
      <c r="K100" s="190">
        <f t="shared" si="12"/>
        <v>0</v>
      </c>
      <c r="L100" s="277"/>
      <c r="M100" s="239">
        <v>251625</v>
      </c>
      <c r="N100" s="39">
        <v>146000</v>
      </c>
      <c r="O100" s="39">
        <v>146000</v>
      </c>
      <c r="P100" s="39">
        <v>2800</v>
      </c>
      <c r="Q100" s="39"/>
      <c r="R100" s="39">
        <v>2800</v>
      </c>
      <c r="S100" s="57"/>
      <c r="T100" s="5"/>
      <c r="U100" s="10"/>
    </row>
    <row r="101" spans="1:21" ht="23.15" customHeight="1" x14ac:dyDescent="0.35">
      <c r="A101" s="43" t="s">
        <v>508</v>
      </c>
      <c r="B101" s="43" t="s">
        <v>331</v>
      </c>
      <c r="C101" s="31" t="s">
        <v>338</v>
      </c>
      <c r="D101" s="37" t="s">
        <v>62</v>
      </c>
      <c r="E101" s="225" t="s">
        <v>68</v>
      </c>
      <c r="F101" s="273">
        <v>0</v>
      </c>
      <c r="G101" s="193">
        <v>0</v>
      </c>
      <c r="H101" s="193">
        <v>1</v>
      </c>
      <c r="I101" s="193">
        <v>0</v>
      </c>
      <c r="J101" s="190" t="s">
        <v>794</v>
      </c>
      <c r="K101" s="190">
        <f t="shared" si="12"/>
        <v>1</v>
      </c>
      <c r="L101" s="277"/>
      <c r="M101" s="239">
        <v>25555</v>
      </c>
      <c r="N101" s="39">
        <v>25555</v>
      </c>
      <c r="O101" s="39">
        <v>25555</v>
      </c>
      <c r="P101" s="39">
        <v>25555</v>
      </c>
      <c r="Q101" s="39"/>
      <c r="R101" s="39">
        <v>25555</v>
      </c>
      <c r="S101" s="57"/>
      <c r="T101" s="5"/>
      <c r="U101" s="10"/>
    </row>
    <row r="102" spans="1:21" ht="34" customHeight="1" x14ac:dyDescent="0.35">
      <c r="A102" s="43" t="s">
        <v>571</v>
      </c>
      <c r="B102" s="43" t="s">
        <v>332</v>
      </c>
      <c r="C102" s="31" t="s">
        <v>127</v>
      </c>
      <c r="D102" s="37" t="s">
        <v>61</v>
      </c>
      <c r="E102" s="225" t="s">
        <v>66</v>
      </c>
      <c r="F102" s="273">
        <v>0</v>
      </c>
      <c r="G102" s="193">
        <v>0</v>
      </c>
      <c r="H102" s="193">
        <v>1</v>
      </c>
      <c r="I102" s="193">
        <v>0</v>
      </c>
      <c r="J102" s="190" t="s">
        <v>794</v>
      </c>
      <c r="K102" s="190">
        <f t="shared" si="12"/>
        <v>1</v>
      </c>
      <c r="L102" s="277"/>
      <c r="M102" s="239">
        <v>231900</v>
      </c>
      <c r="N102" s="39">
        <v>49100</v>
      </c>
      <c r="O102" s="39">
        <v>11400</v>
      </c>
      <c r="P102" s="39">
        <v>6000</v>
      </c>
      <c r="Q102" s="39"/>
      <c r="R102" s="39">
        <v>6000</v>
      </c>
      <c r="S102" s="57"/>
      <c r="T102" s="5"/>
      <c r="U102" s="10"/>
    </row>
    <row r="103" spans="1:21" ht="89.15" customHeight="1" x14ac:dyDescent="0.35">
      <c r="A103" s="43" t="s">
        <v>572</v>
      </c>
      <c r="B103" s="43" t="s">
        <v>333</v>
      </c>
      <c r="C103" s="31" t="s">
        <v>339</v>
      </c>
      <c r="D103" s="37" t="s">
        <v>61</v>
      </c>
      <c r="E103" s="225" t="s">
        <v>66</v>
      </c>
      <c r="F103" s="273">
        <v>0</v>
      </c>
      <c r="G103" s="193">
        <v>2</v>
      </c>
      <c r="H103" s="193">
        <v>0</v>
      </c>
      <c r="I103" s="193">
        <v>0</v>
      </c>
      <c r="J103" s="190" t="s">
        <v>794</v>
      </c>
      <c r="K103" s="190">
        <f t="shared" si="12"/>
        <v>2</v>
      </c>
      <c r="L103" s="277"/>
      <c r="M103" s="239">
        <v>216375</v>
      </c>
      <c r="N103" s="39"/>
      <c r="O103" s="39"/>
      <c r="P103" s="39"/>
      <c r="Q103" s="39"/>
      <c r="R103" s="39"/>
      <c r="S103" s="57">
        <v>2025</v>
      </c>
      <c r="T103" s="5"/>
      <c r="U103" s="10"/>
    </row>
    <row r="104" spans="1:21" ht="34.5" customHeight="1" x14ac:dyDescent="0.35">
      <c r="A104" s="43" t="s">
        <v>573</v>
      </c>
      <c r="B104" s="43" t="s">
        <v>334</v>
      </c>
      <c r="C104" s="31" t="s">
        <v>145</v>
      </c>
      <c r="D104" s="37" t="s">
        <v>60</v>
      </c>
      <c r="E104" s="225" t="s">
        <v>92</v>
      </c>
      <c r="F104" s="273">
        <v>0</v>
      </c>
      <c r="G104" s="193">
        <v>0</v>
      </c>
      <c r="H104" s="193">
        <v>1</v>
      </c>
      <c r="I104" s="193">
        <v>0</v>
      </c>
      <c r="J104" s="190" t="s">
        <v>794</v>
      </c>
      <c r="K104" s="193">
        <f t="shared" si="12"/>
        <v>1</v>
      </c>
      <c r="L104" s="275"/>
      <c r="M104" s="239">
        <v>572220</v>
      </c>
      <c r="N104" s="39">
        <v>419628</v>
      </c>
      <c r="O104" s="39">
        <v>135902</v>
      </c>
      <c r="P104" s="39">
        <v>135902</v>
      </c>
      <c r="Q104" s="39"/>
      <c r="R104" s="39">
        <v>135902</v>
      </c>
      <c r="S104" s="57"/>
      <c r="T104" s="5"/>
      <c r="U104" s="10"/>
    </row>
    <row r="105" spans="1:21" ht="34.5" customHeight="1" x14ac:dyDescent="0.35">
      <c r="A105" s="43" t="s">
        <v>520</v>
      </c>
      <c r="B105" s="43" t="s">
        <v>335</v>
      </c>
      <c r="C105" s="31" t="s">
        <v>340</v>
      </c>
      <c r="D105" s="62" t="s">
        <v>64</v>
      </c>
      <c r="E105" s="223" t="s">
        <v>70</v>
      </c>
      <c r="F105" s="273">
        <v>0</v>
      </c>
      <c r="G105" s="193">
        <v>0</v>
      </c>
      <c r="H105" s="193">
        <v>0</v>
      </c>
      <c r="I105" s="193">
        <v>0</v>
      </c>
      <c r="J105" s="190" t="s">
        <v>794</v>
      </c>
      <c r="K105" s="193">
        <f t="shared" si="12"/>
        <v>0</v>
      </c>
      <c r="L105" s="275"/>
      <c r="M105" s="239">
        <v>2700000</v>
      </c>
      <c r="N105" s="39">
        <v>2970000</v>
      </c>
      <c r="O105" s="39">
        <v>3240000</v>
      </c>
      <c r="P105" s="39">
        <v>3240000</v>
      </c>
      <c r="Q105" s="39"/>
      <c r="R105" s="39">
        <v>3240000</v>
      </c>
      <c r="S105" s="57"/>
      <c r="T105" s="5"/>
      <c r="U105" s="10"/>
    </row>
    <row r="106" spans="1:21" ht="22" customHeight="1" x14ac:dyDescent="0.35">
      <c r="A106" s="43" t="s">
        <v>574</v>
      </c>
      <c r="B106" s="43" t="s">
        <v>336</v>
      </c>
      <c r="C106" s="31" t="s">
        <v>341</v>
      </c>
      <c r="D106" s="61" t="s">
        <v>44</v>
      </c>
      <c r="E106" s="223" t="s">
        <v>67</v>
      </c>
      <c r="F106" s="273">
        <v>1</v>
      </c>
      <c r="G106" s="193">
        <v>0</v>
      </c>
      <c r="H106" s="193">
        <v>1</v>
      </c>
      <c r="I106" s="193">
        <v>0</v>
      </c>
      <c r="J106" s="193" t="s">
        <v>793</v>
      </c>
      <c r="K106" s="193">
        <f t="shared" si="12"/>
        <v>2</v>
      </c>
      <c r="L106" s="283"/>
      <c r="M106" s="239">
        <v>9867990</v>
      </c>
      <c r="N106" s="39">
        <v>9867990</v>
      </c>
      <c r="O106" s="39">
        <v>9867990</v>
      </c>
      <c r="P106" s="39">
        <v>9867990</v>
      </c>
      <c r="Q106" s="39">
        <v>59207940</v>
      </c>
      <c r="R106" s="39"/>
      <c r="S106" s="57" t="s">
        <v>342</v>
      </c>
      <c r="T106" s="5"/>
      <c r="U106" s="10"/>
    </row>
    <row r="107" spans="1:21" ht="21.65" customHeight="1" x14ac:dyDescent="0.35">
      <c r="A107" s="452" t="s">
        <v>872</v>
      </c>
      <c r="B107" s="453"/>
      <c r="C107" s="453"/>
      <c r="D107" s="453"/>
      <c r="E107" s="453"/>
      <c r="F107" s="257"/>
      <c r="G107" s="212"/>
      <c r="H107" s="212"/>
      <c r="I107" s="212"/>
      <c r="J107" s="212"/>
      <c r="K107" s="212"/>
      <c r="L107" s="258"/>
      <c r="M107" s="235">
        <f>SUM(M108:M110)</f>
        <v>1846724</v>
      </c>
      <c r="N107" s="213">
        <f t="shared" ref="N107:R107" si="16">SUM(N108:N110)</f>
        <v>1342782</v>
      </c>
      <c r="O107" s="213">
        <f t="shared" si="16"/>
        <v>755722</v>
      </c>
      <c r="P107" s="213">
        <f t="shared" si="16"/>
        <v>876506</v>
      </c>
      <c r="Q107" s="213"/>
      <c r="R107" s="213">
        <f t="shared" si="16"/>
        <v>876506</v>
      </c>
      <c r="S107" s="220"/>
      <c r="T107" s="5"/>
      <c r="U107" s="10"/>
    </row>
    <row r="108" spans="1:21" ht="25.5" customHeight="1" x14ac:dyDescent="0.35">
      <c r="A108" s="43" t="s">
        <v>575</v>
      </c>
      <c r="B108" s="43" t="s">
        <v>272</v>
      </c>
      <c r="C108" s="52" t="s">
        <v>476</v>
      </c>
      <c r="D108" s="37" t="s">
        <v>237</v>
      </c>
      <c r="E108" s="224" t="s">
        <v>479</v>
      </c>
      <c r="F108" s="284" t="s">
        <v>798</v>
      </c>
      <c r="G108" s="202" t="s">
        <v>796</v>
      </c>
      <c r="H108" s="202" t="s">
        <v>798</v>
      </c>
      <c r="I108" s="202" t="s">
        <v>798</v>
      </c>
      <c r="J108" s="202" t="s">
        <v>794</v>
      </c>
      <c r="K108" s="202">
        <f>F108+G108+H108+I108</f>
        <v>1</v>
      </c>
      <c r="L108" s="285" t="s">
        <v>797</v>
      </c>
      <c r="M108" s="244">
        <v>277776</v>
      </c>
      <c r="N108" s="93">
        <v>214649</v>
      </c>
      <c r="O108" s="93">
        <v>20644</v>
      </c>
      <c r="P108" s="93"/>
      <c r="Q108" s="93"/>
      <c r="R108" s="93"/>
      <c r="S108" s="94" t="s">
        <v>209</v>
      </c>
      <c r="T108" s="5"/>
      <c r="U108" s="10"/>
    </row>
    <row r="109" spans="1:21" ht="32.25" customHeight="1" x14ac:dyDescent="0.35">
      <c r="A109" s="43" t="s">
        <v>514</v>
      </c>
      <c r="B109" s="95" t="s">
        <v>273</v>
      </c>
      <c r="C109" s="52" t="s">
        <v>477</v>
      </c>
      <c r="D109" s="37" t="s">
        <v>480</v>
      </c>
      <c r="E109" s="224" t="s">
        <v>481</v>
      </c>
      <c r="F109" s="284" t="s">
        <v>796</v>
      </c>
      <c r="G109" s="202" t="s">
        <v>796</v>
      </c>
      <c r="H109" s="202" t="s">
        <v>798</v>
      </c>
      <c r="I109" s="202" t="s">
        <v>798</v>
      </c>
      <c r="J109" s="202" t="s">
        <v>794</v>
      </c>
      <c r="K109" s="202">
        <f t="shared" ref="K109:K110" si="17">F109+G109+H109+I109</f>
        <v>2</v>
      </c>
      <c r="L109" s="285" t="s">
        <v>797</v>
      </c>
      <c r="M109" s="244">
        <v>81268</v>
      </c>
      <c r="N109" s="93">
        <v>175940</v>
      </c>
      <c r="O109" s="93">
        <v>245795</v>
      </c>
      <c r="P109" s="93">
        <v>280623</v>
      </c>
      <c r="Q109" s="93"/>
      <c r="R109" s="93">
        <v>280623</v>
      </c>
      <c r="S109" s="94"/>
      <c r="T109" s="5"/>
      <c r="U109" s="10"/>
    </row>
    <row r="110" spans="1:21" ht="21" x14ac:dyDescent="0.35">
      <c r="A110" s="43" t="s">
        <v>576</v>
      </c>
      <c r="B110" s="95" t="s">
        <v>274</v>
      </c>
      <c r="C110" s="52" t="s">
        <v>478</v>
      </c>
      <c r="D110" s="37" t="s">
        <v>482</v>
      </c>
      <c r="E110" s="224" t="s">
        <v>881</v>
      </c>
      <c r="F110" s="263">
        <v>2</v>
      </c>
      <c r="G110" s="188">
        <v>1</v>
      </c>
      <c r="H110" s="188">
        <v>2</v>
      </c>
      <c r="I110" s="188">
        <v>2</v>
      </c>
      <c r="J110" s="188" t="s">
        <v>794</v>
      </c>
      <c r="K110" s="202">
        <f t="shared" si="17"/>
        <v>7</v>
      </c>
      <c r="L110" s="264">
        <v>3</v>
      </c>
      <c r="M110" s="244">
        <v>1487680</v>
      </c>
      <c r="N110" s="93">
        <v>952193</v>
      </c>
      <c r="O110" s="93">
        <v>489283</v>
      </c>
      <c r="P110" s="93">
        <v>595883</v>
      </c>
      <c r="Q110" s="93"/>
      <c r="R110" s="93">
        <v>595883</v>
      </c>
      <c r="S110" s="94"/>
      <c r="T110" s="5"/>
      <c r="U110" s="10"/>
    </row>
    <row r="111" spans="1:21" ht="17.5" customHeight="1" x14ac:dyDescent="0.35">
      <c r="A111" s="452" t="s">
        <v>15</v>
      </c>
      <c r="B111" s="453"/>
      <c r="C111" s="453"/>
      <c r="D111" s="453"/>
      <c r="E111" s="453"/>
      <c r="F111" s="257"/>
      <c r="G111" s="212"/>
      <c r="H111" s="212"/>
      <c r="I111" s="212"/>
      <c r="J111" s="212"/>
      <c r="K111" s="212"/>
      <c r="L111" s="258"/>
      <c r="M111" s="235">
        <f>SUM(M112:M138)</f>
        <v>114278159</v>
      </c>
      <c r="N111" s="213">
        <f t="shared" ref="N111:R111" si="18">SUM(N112:N138)</f>
        <v>111522661.77</v>
      </c>
      <c r="O111" s="213">
        <f t="shared" si="18"/>
        <v>106224259.7931</v>
      </c>
      <c r="P111" s="213">
        <f t="shared" si="18"/>
        <v>105835531.78489301</v>
      </c>
      <c r="Q111" s="213"/>
      <c r="R111" s="213">
        <f t="shared" si="18"/>
        <v>105049527.05843979</v>
      </c>
      <c r="S111" s="213"/>
      <c r="T111" s="5"/>
      <c r="U111" s="10"/>
    </row>
    <row r="112" spans="1:21" ht="23.15" customHeight="1" x14ac:dyDescent="0.35">
      <c r="A112" s="43" t="s">
        <v>524</v>
      </c>
      <c r="B112" s="43" t="s">
        <v>154</v>
      </c>
      <c r="C112" s="51" t="s">
        <v>175</v>
      </c>
      <c r="D112" s="58"/>
      <c r="E112" s="226" t="s">
        <v>28</v>
      </c>
      <c r="F112" s="269">
        <v>2</v>
      </c>
      <c r="G112" s="191">
        <v>1</v>
      </c>
      <c r="H112" s="191">
        <v>2</v>
      </c>
      <c r="I112" s="191">
        <v>2</v>
      </c>
      <c r="J112" s="203" t="s">
        <v>794</v>
      </c>
      <c r="K112" s="199">
        <f t="shared" ref="K112:K152" si="19">F112+G112+H112+I112</f>
        <v>7</v>
      </c>
      <c r="L112" s="277"/>
      <c r="M112" s="240">
        <v>59000000</v>
      </c>
      <c r="N112" s="66">
        <v>59000000</v>
      </c>
      <c r="O112" s="66">
        <v>59000000</v>
      </c>
      <c r="P112" s="66">
        <v>59000000</v>
      </c>
      <c r="Q112" s="66"/>
      <c r="R112" s="66">
        <v>59000000</v>
      </c>
      <c r="S112" s="33"/>
      <c r="T112" s="5"/>
      <c r="U112" s="10"/>
    </row>
    <row r="113" spans="1:21" ht="25.5" customHeight="1" x14ac:dyDescent="0.35">
      <c r="A113" s="43" t="s">
        <v>577</v>
      </c>
      <c r="B113" s="43" t="s">
        <v>155</v>
      </c>
      <c r="C113" s="51" t="s">
        <v>177</v>
      </c>
      <c r="D113" s="37" t="s">
        <v>159</v>
      </c>
      <c r="E113" s="51" t="s">
        <v>160</v>
      </c>
      <c r="F113" s="273">
        <v>1</v>
      </c>
      <c r="G113" s="193">
        <v>2</v>
      </c>
      <c r="H113" s="193">
        <v>1</v>
      </c>
      <c r="I113" s="193">
        <v>0</v>
      </c>
      <c r="J113" s="193" t="s">
        <v>793</v>
      </c>
      <c r="K113" s="193">
        <f t="shared" si="19"/>
        <v>4</v>
      </c>
      <c r="L113" s="286"/>
      <c r="M113" s="239">
        <v>462283</v>
      </c>
      <c r="N113" s="39">
        <v>808708</v>
      </c>
      <c r="O113" s="39">
        <v>808708</v>
      </c>
      <c r="P113" s="39">
        <v>808708</v>
      </c>
      <c r="Q113" s="39"/>
      <c r="R113" s="39">
        <v>208708</v>
      </c>
      <c r="S113" s="43"/>
      <c r="T113" s="5"/>
      <c r="U113" s="10"/>
    </row>
    <row r="114" spans="1:21" ht="24" customHeight="1" x14ac:dyDescent="0.35">
      <c r="A114" s="43" t="s">
        <v>578</v>
      </c>
      <c r="B114" s="43" t="s">
        <v>162</v>
      </c>
      <c r="C114" s="31" t="s">
        <v>441</v>
      </c>
      <c r="D114" s="58"/>
      <c r="E114" s="226" t="s">
        <v>28</v>
      </c>
      <c r="F114" s="269">
        <v>0</v>
      </c>
      <c r="G114" s="191">
        <v>0</v>
      </c>
      <c r="H114" s="191">
        <v>1</v>
      </c>
      <c r="I114" s="191">
        <v>1</v>
      </c>
      <c r="J114" s="191" t="s">
        <v>793</v>
      </c>
      <c r="K114" s="191">
        <f t="shared" si="19"/>
        <v>2</v>
      </c>
      <c r="L114" s="275"/>
      <c r="M114" s="240">
        <v>803077</v>
      </c>
      <c r="N114" s="66">
        <v>346375</v>
      </c>
      <c r="O114" s="66">
        <v>275611.40000000002</v>
      </c>
      <c r="P114" s="66">
        <v>175611</v>
      </c>
      <c r="Q114" s="66"/>
      <c r="R114" s="66">
        <v>175611</v>
      </c>
      <c r="S114" s="33"/>
      <c r="T114" s="5"/>
      <c r="U114" s="10"/>
    </row>
    <row r="115" spans="1:21" ht="23.5" customHeight="1" x14ac:dyDescent="0.35">
      <c r="A115" s="43" t="s">
        <v>579</v>
      </c>
      <c r="B115" s="43" t="s">
        <v>164</v>
      </c>
      <c r="C115" s="34" t="s">
        <v>442</v>
      </c>
      <c r="D115" s="37" t="s">
        <v>183</v>
      </c>
      <c r="E115" s="225" t="s">
        <v>175</v>
      </c>
      <c r="F115" s="273">
        <v>1</v>
      </c>
      <c r="G115" s="193">
        <v>1</v>
      </c>
      <c r="H115" s="193">
        <v>2</v>
      </c>
      <c r="I115" s="193">
        <v>0</v>
      </c>
      <c r="J115" s="193" t="s">
        <v>793</v>
      </c>
      <c r="K115" s="193">
        <f t="shared" si="19"/>
        <v>4</v>
      </c>
      <c r="L115" s="275"/>
      <c r="M115" s="245">
        <v>9000000</v>
      </c>
      <c r="N115" s="68">
        <v>9000000</v>
      </c>
      <c r="O115" s="68">
        <v>9000000</v>
      </c>
      <c r="P115" s="68">
        <v>9000000</v>
      </c>
      <c r="Q115" s="68"/>
      <c r="R115" s="68">
        <v>9000000</v>
      </c>
      <c r="S115" s="43"/>
      <c r="T115" s="5"/>
      <c r="U115" s="10"/>
    </row>
    <row r="116" spans="1:21" ht="45" customHeight="1" x14ac:dyDescent="0.35">
      <c r="A116" s="43" t="s">
        <v>522</v>
      </c>
      <c r="B116" s="43" t="s">
        <v>166</v>
      </c>
      <c r="C116" s="34" t="s">
        <v>443</v>
      </c>
      <c r="D116" s="65" t="s">
        <v>39</v>
      </c>
      <c r="E116" s="223" t="s">
        <v>38</v>
      </c>
      <c r="F116" s="273">
        <v>0</v>
      </c>
      <c r="G116" s="193">
        <v>0</v>
      </c>
      <c r="H116" s="193">
        <v>0</v>
      </c>
      <c r="I116" s="193">
        <v>0</v>
      </c>
      <c r="J116" s="188" t="s">
        <v>794</v>
      </c>
      <c r="K116" s="193">
        <f t="shared" si="19"/>
        <v>0</v>
      </c>
      <c r="L116" s="279"/>
      <c r="M116" s="245">
        <v>30000</v>
      </c>
      <c r="N116" s="68">
        <v>55000</v>
      </c>
      <c r="O116" s="68">
        <v>95000</v>
      </c>
      <c r="P116" s="68">
        <v>95000</v>
      </c>
      <c r="Q116" s="68"/>
      <c r="R116" s="68">
        <v>95000</v>
      </c>
      <c r="S116" s="43"/>
      <c r="T116" s="5"/>
      <c r="U116" s="10"/>
    </row>
    <row r="117" spans="1:21" ht="42" x14ac:dyDescent="0.35">
      <c r="A117" s="43" t="s">
        <v>580</v>
      </c>
      <c r="B117" s="43" t="s">
        <v>167</v>
      </c>
      <c r="C117" s="31" t="s">
        <v>650</v>
      </c>
      <c r="D117" s="58"/>
      <c r="E117" s="226" t="s">
        <v>28</v>
      </c>
      <c r="F117" s="269">
        <v>0</v>
      </c>
      <c r="G117" s="191">
        <v>1</v>
      </c>
      <c r="H117" s="191">
        <v>0</v>
      </c>
      <c r="I117" s="191">
        <v>0</v>
      </c>
      <c r="J117" s="203" t="s">
        <v>794</v>
      </c>
      <c r="K117" s="191">
        <f t="shared" si="19"/>
        <v>1</v>
      </c>
      <c r="L117" s="275"/>
      <c r="M117" s="240">
        <v>20565324</v>
      </c>
      <c r="N117" s="66">
        <v>20929696.77</v>
      </c>
      <c r="O117" s="66">
        <v>21448148.393100001</v>
      </c>
      <c r="P117" s="66">
        <v>21901085.784893002</v>
      </c>
      <c r="Q117" s="66"/>
      <c r="R117" s="66">
        <v>22070963.058439791</v>
      </c>
      <c r="S117" s="33"/>
      <c r="T117" s="5"/>
      <c r="U117" s="10"/>
    </row>
    <row r="118" spans="1:21" ht="44.5" customHeight="1" x14ac:dyDescent="0.35">
      <c r="A118" s="43" t="s">
        <v>581</v>
      </c>
      <c r="B118" s="43" t="s">
        <v>168</v>
      </c>
      <c r="C118" s="31" t="s">
        <v>444</v>
      </c>
      <c r="D118" s="37" t="s">
        <v>451</v>
      </c>
      <c r="E118" s="230" t="s">
        <v>172</v>
      </c>
      <c r="F118" s="273">
        <v>2</v>
      </c>
      <c r="G118" s="193">
        <v>1</v>
      </c>
      <c r="H118" s="193">
        <v>2</v>
      </c>
      <c r="I118" s="193">
        <v>0</v>
      </c>
      <c r="J118" s="188" t="s">
        <v>794</v>
      </c>
      <c r="K118" s="190">
        <f t="shared" si="19"/>
        <v>5</v>
      </c>
      <c r="L118" s="277"/>
      <c r="M118" s="245">
        <v>5632808</v>
      </c>
      <c r="N118" s="68">
        <v>5632808</v>
      </c>
      <c r="O118" s="68">
        <v>5632808</v>
      </c>
      <c r="P118" s="68">
        <v>5632808</v>
      </c>
      <c r="Q118" s="68"/>
      <c r="R118" s="68">
        <v>5632808</v>
      </c>
      <c r="S118" s="43"/>
      <c r="T118" s="5"/>
      <c r="U118" s="10"/>
    </row>
    <row r="119" spans="1:21" ht="21.65" customHeight="1" x14ac:dyDescent="0.35">
      <c r="A119" s="43" t="s">
        <v>582</v>
      </c>
      <c r="B119" s="43" t="s">
        <v>171</v>
      </c>
      <c r="C119" s="31" t="s">
        <v>445</v>
      </c>
      <c r="D119" s="65" t="s">
        <v>156</v>
      </c>
      <c r="E119" s="225" t="s">
        <v>157</v>
      </c>
      <c r="F119" s="273">
        <v>0</v>
      </c>
      <c r="G119" s="193">
        <v>0</v>
      </c>
      <c r="H119" s="193">
        <v>1</v>
      </c>
      <c r="I119" s="193">
        <v>0</v>
      </c>
      <c r="J119" s="188" t="s">
        <v>794</v>
      </c>
      <c r="K119" s="190">
        <f t="shared" si="19"/>
        <v>1</v>
      </c>
      <c r="L119" s="287"/>
      <c r="M119" s="245">
        <v>2795478</v>
      </c>
      <c r="N119" s="68">
        <v>2664818</v>
      </c>
      <c r="O119" s="68">
        <v>1334374</v>
      </c>
      <c r="P119" s="68">
        <v>1334374</v>
      </c>
      <c r="Q119" s="68"/>
      <c r="R119" s="68">
        <v>1334374</v>
      </c>
      <c r="S119" s="43"/>
      <c r="T119" s="5"/>
      <c r="U119" s="10"/>
    </row>
    <row r="120" spans="1:21" ht="45" customHeight="1" x14ac:dyDescent="0.35">
      <c r="A120" s="43" t="s">
        <v>583</v>
      </c>
      <c r="B120" s="43" t="s">
        <v>173</v>
      </c>
      <c r="C120" s="31" t="s">
        <v>169</v>
      </c>
      <c r="D120" s="37" t="s">
        <v>452</v>
      </c>
      <c r="E120" s="230" t="s">
        <v>170</v>
      </c>
      <c r="F120" s="273">
        <v>0</v>
      </c>
      <c r="G120" s="193">
        <v>0</v>
      </c>
      <c r="H120" s="193">
        <v>2</v>
      </c>
      <c r="I120" s="193">
        <v>2</v>
      </c>
      <c r="J120" s="188" t="s">
        <v>794</v>
      </c>
      <c r="K120" s="190">
        <f t="shared" si="19"/>
        <v>4</v>
      </c>
      <c r="L120" s="287"/>
      <c r="M120" s="245">
        <v>816877</v>
      </c>
      <c r="N120" s="68">
        <v>661877</v>
      </c>
      <c r="O120" s="68">
        <v>667047</v>
      </c>
      <c r="P120" s="68">
        <v>667047</v>
      </c>
      <c r="Q120" s="68"/>
      <c r="R120" s="68"/>
      <c r="S120" s="43" t="s">
        <v>79</v>
      </c>
      <c r="T120" s="5"/>
      <c r="U120" s="10"/>
    </row>
    <row r="121" spans="1:21" ht="31.5" customHeight="1" x14ac:dyDescent="0.35">
      <c r="A121" s="43" t="s">
        <v>584</v>
      </c>
      <c r="B121" s="43" t="s">
        <v>174</v>
      </c>
      <c r="C121" s="31" t="s">
        <v>446</v>
      </c>
      <c r="D121" s="37" t="s">
        <v>190</v>
      </c>
      <c r="E121" s="230" t="s">
        <v>453</v>
      </c>
      <c r="F121" s="273">
        <v>0</v>
      </c>
      <c r="G121" s="193">
        <v>0</v>
      </c>
      <c r="H121" s="193">
        <v>2</v>
      </c>
      <c r="I121" s="193">
        <v>2</v>
      </c>
      <c r="J121" s="188" t="s">
        <v>794</v>
      </c>
      <c r="K121" s="190">
        <f t="shared" si="19"/>
        <v>4</v>
      </c>
      <c r="L121" s="287"/>
      <c r="M121" s="245">
        <v>110828</v>
      </c>
      <c r="N121" s="68">
        <v>110828</v>
      </c>
      <c r="O121" s="68">
        <v>110828</v>
      </c>
      <c r="P121" s="68">
        <v>110828</v>
      </c>
      <c r="Q121" s="68"/>
      <c r="R121" s="68">
        <v>110828</v>
      </c>
      <c r="S121" s="43"/>
      <c r="T121" s="5"/>
      <c r="U121" s="10"/>
    </row>
    <row r="122" spans="1:21" ht="35.15" customHeight="1" x14ac:dyDescent="0.35">
      <c r="A122" s="43" t="s">
        <v>585</v>
      </c>
      <c r="B122" s="43" t="s">
        <v>176</v>
      </c>
      <c r="C122" s="31" t="s">
        <v>447</v>
      </c>
      <c r="D122" s="37" t="s">
        <v>190</v>
      </c>
      <c r="E122" s="230" t="s">
        <v>191</v>
      </c>
      <c r="F122" s="273">
        <v>0</v>
      </c>
      <c r="G122" s="193">
        <v>0</v>
      </c>
      <c r="H122" s="193">
        <v>1</v>
      </c>
      <c r="I122" s="193">
        <v>0</v>
      </c>
      <c r="J122" s="188" t="s">
        <v>794</v>
      </c>
      <c r="K122" s="190">
        <f t="shared" si="19"/>
        <v>1</v>
      </c>
      <c r="L122" s="287"/>
      <c r="M122" s="245">
        <v>1078050</v>
      </c>
      <c r="N122" s="68"/>
      <c r="O122" s="68"/>
      <c r="P122" s="68"/>
      <c r="Q122" s="68"/>
      <c r="R122" s="68"/>
      <c r="S122" s="43" t="s">
        <v>109</v>
      </c>
      <c r="T122" s="5"/>
      <c r="U122" s="10"/>
    </row>
    <row r="123" spans="1:21" ht="34.5" customHeight="1" x14ac:dyDescent="0.35">
      <c r="A123" s="43" t="s">
        <v>586</v>
      </c>
      <c r="B123" s="43" t="s">
        <v>178</v>
      </c>
      <c r="C123" s="31" t="s">
        <v>448</v>
      </c>
      <c r="D123" s="37" t="s">
        <v>190</v>
      </c>
      <c r="E123" s="230" t="s">
        <v>191</v>
      </c>
      <c r="F123" s="273">
        <v>0</v>
      </c>
      <c r="G123" s="193">
        <v>1</v>
      </c>
      <c r="H123" s="193">
        <v>2</v>
      </c>
      <c r="I123" s="193">
        <v>0</v>
      </c>
      <c r="J123" s="188" t="s">
        <v>794</v>
      </c>
      <c r="K123" s="190">
        <f t="shared" si="19"/>
        <v>3</v>
      </c>
      <c r="L123" s="287"/>
      <c r="M123" s="245">
        <v>5279</v>
      </c>
      <c r="N123" s="68">
        <v>5279</v>
      </c>
      <c r="O123" s="68">
        <v>5279</v>
      </c>
      <c r="P123" s="68">
        <v>5279</v>
      </c>
      <c r="Q123" s="68"/>
      <c r="R123" s="68">
        <v>5279</v>
      </c>
      <c r="S123" s="43"/>
      <c r="T123" s="5"/>
      <c r="U123" s="10"/>
    </row>
    <row r="124" spans="1:21" ht="24.65" customHeight="1" x14ac:dyDescent="0.35">
      <c r="A124" s="43" t="s">
        <v>587</v>
      </c>
      <c r="B124" s="43" t="s">
        <v>180</v>
      </c>
      <c r="C124" s="31" t="s">
        <v>449</v>
      </c>
      <c r="D124" s="37" t="s">
        <v>158</v>
      </c>
      <c r="E124" s="230" t="s">
        <v>161</v>
      </c>
      <c r="F124" s="273">
        <v>0</v>
      </c>
      <c r="G124" s="193">
        <v>0</v>
      </c>
      <c r="H124" s="193">
        <v>2</v>
      </c>
      <c r="I124" s="193">
        <v>0</v>
      </c>
      <c r="J124" s="188" t="s">
        <v>794</v>
      </c>
      <c r="K124" s="193">
        <f t="shared" si="19"/>
        <v>2</v>
      </c>
      <c r="L124" s="279"/>
      <c r="M124" s="245">
        <v>114950</v>
      </c>
      <c r="N124" s="68">
        <v>114950</v>
      </c>
      <c r="O124" s="68"/>
      <c r="P124" s="68"/>
      <c r="Q124" s="68"/>
      <c r="R124" s="68"/>
      <c r="S124" s="43" t="s">
        <v>91</v>
      </c>
      <c r="T124" s="5"/>
      <c r="U124" s="10"/>
    </row>
    <row r="125" spans="1:21" ht="69" customHeight="1" x14ac:dyDescent="0.35">
      <c r="A125" s="43" t="s">
        <v>588</v>
      </c>
      <c r="B125" s="43" t="s">
        <v>181</v>
      </c>
      <c r="C125" s="31" t="s">
        <v>450</v>
      </c>
      <c r="D125" s="69"/>
      <c r="E125" s="226" t="s">
        <v>28</v>
      </c>
      <c r="F125" s="269">
        <v>1</v>
      </c>
      <c r="G125" s="191">
        <v>1</v>
      </c>
      <c r="H125" s="191">
        <v>1</v>
      </c>
      <c r="I125" s="191">
        <v>2</v>
      </c>
      <c r="J125" s="203" t="s">
        <v>794</v>
      </c>
      <c r="K125" s="199">
        <f t="shared" si="19"/>
        <v>5</v>
      </c>
      <c r="L125" s="287"/>
      <c r="M125" s="240">
        <v>311165</v>
      </c>
      <c r="N125" s="66">
        <v>311165</v>
      </c>
      <c r="O125" s="66">
        <v>311165</v>
      </c>
      <c r="P125" s="66"/>
      <c r="Q125" s="66"/>
      <c r="R125" s="66">
        <v>311165</v>
      </c>
      <c r="S125" s="33"/>
      <c r="T125" s="5"/>
      <c r="U125" s="10"/>
    </row>
    <row r="126" spans="1:21" ht="24" customHeight="1" x14ac:dyDescent="0.35">
      <c r="A126" s="43" t="s">
        <v>589</v>
      </c>
      <c r="B126" s="43" t="s">
        <v>182</v>
      </c>
      <c r="C126" s="31" t="s">
        <v>454</v>
      </c>
      <c r="D126" s="37" t="s">
        <v>158</v>
      </c>
      <c r="E126" s="225" t="s">
        <v>161</v>
      </c>
      <c r="F126" s="273">
        <v>0</v>
      </c>
      <c r="G126" s="193">
        <v>1</v>
      </c>
      <c r="H126" s="193">
        <v>1</v>
      </c>
      <c r="I126" s="193">
        <v>0</v>
      </c>
      <c r="J126" s="188" t="s">
        <v>794</v>
      </c>
      <c r="K126" s="190">
        <f t="shared" si="19"/>
        <v>2</v>
      </c>
      <c r="L126" s="277"/>
      <c r="M126" s="245">
        <v>497000</v>
      </c>
      <c r="N126" s="68">
        <v>847000</v>
      </c>
      <c r="O126" s="68">
        <v>560000</v>
      </c>
      <c r="P126" s="68">
        <v>196000</v>
      </c>
      <c r="Q126" s="68"/>
      <c r="R126" s="68">
        <v>196000</v>
      </c>
      <c r="S126" s="43"/>
      <c r="T126" s="5"/>
      <c r="U126" s="10"/>
    </row>
    <row r="127" spans="1:21" ht="34.5" customHeight="1" x14ac:dyDescent="0.35">
      <c r="A127" s="43" t="s">
        <v>590</v>
      </c>
      <c r="B127" s="43" t="s">
        <v>184</v>
      </c>
      <c r="C127" s="31" t="s">
        <v>455</v>
      </c>
      <c r="D127" s="37" t="s">
        <v>158</v>
      </c>
      <c r="E127" s="225" t="s">
        <v>161</v>
      </c>
      <c r="F127" s="273">
        <v>0</v>
      </c>
      <c r="G127" s="193">
        <v>1</v>
      </c>
      <c r="H127" s="193">
        <v>0</v>
      </c>
      <c r="I127" s="193">
        <v>0</v>
      </c>
      <c r="J127" s="188" t="s">
        <v>794</v>
      </c>
      <c r="K127" s="193">
        <f t="shared" si="19"/>
        <v>1</v>
      </c>
      <c r="L127" s="279"/>
      <c r="M127" s="245">
        <v>161000</v>
      </c>
      <c r="N127" s="68">
        <v>203000</v>
      </c>
      <c r="O127" s="68">
        <v>133000</v>
      </c>
      <c r="P127" s="68">
        <v>66500</v>
      </c>
      <c r="Q127" s="68"/>
      <c r="R127" s="68">
        <v>66500</v>
      </c>
      <c r="S127" s="43"/>
      <c r="T127" s="5"/>
      <c r="U127" s="10"/>
    </row>
    <row r="128" spans="1:21" ht="31.5" x14ac:dyDescent="0.35">
      <c r="A128" s="43" t="s">
        <v>591</v>
      </c>
      <c r="B128" s="43" t="s">
        <v>185</v>
      </c>
      <c r="C128" s="31" t="s">
        <v>873</v>
      </c>
      <c r="D128" s="70"/>
      <c r="E128" s="226" t="s">
        <v>28</v>
      </c>
      <c r="F128" s="269">
        <v>1</v>
      </c>
      <c r="G128" s="191">
        <v>1</v>
      </c>
      <c r="H128" s="191">
        <v>2</v>
      </c>
      <c r="I128" s="191">
        <v>0</v>
      </c>
      <c r="J128" s="203" t="s">
        <v>794</v>
      </c>
      <c r="K128" s="199">
        <f t="shared" si="19"/>
        <v>4</v>
      </c>
      <c r="L128" s="287"/>
      <c r="M128" s="240">
        <v>5710239</v>
      </c>
      <c r="N128" s="66">
        <v>5903955</v>
      </c>
      <c r="O128" s="66">
        <v>6125088</v>
      </c>
      <c r="P128" s="66">
        <v>6125088</v>
      </c>
      <c r="Q128" s="66"/>
      <c r="R128" s="66">
        <v>6125088</v>
      </c>
      <c r="S128" s="33"/>
      <c r="T128" s="5"/>
      <c r="U128" s="10"/>
    </row>
    <row r="129" spans="1:21" ht="55" customHeight="1" x14ac:dyDescent="0.35">
      <c r="A129" s="43" t="s">
        <v>592</v>
      </c>
      <c r="B129" s="43" t="s">
        <v>186</v>
      </c>
      <c r="C129" s="31" t="s">
        <v>458</v>
      </c>
      <c r="D129" s="37" t="s">
        <v>163</v>
      </c>
      <c r="E129" s="230" t="s">
        <v>456</v>
      </c>
      <c r="F129" s="273">
        <v>0</v>
      </c>
      <c r="G129" s="193">
        <v>0</v>
      </c>
      <c r="H129" s="193">
        <v>0</v>
      </c>
      <c r="I129" s="193">
        <v>0</v>
      </c>
      <c r="J129" s="188" t="s">
        <v>794</v>
      </c>
      <c r="K129" s="190">
        <f t="shared" si="19"/>
        <v>0</v>
      </c>
      <c r="L129" s="268"/>
      <c r="M129" s="245">
        <v>315648</v>
      </c>
      <c r="N129" s="68"/>
      <c r="O129" s="68"/>
      <c r="P129" s="68"/>
      <c r="Q129" s="68"/>
      <c r="R129" s="68"/>
      <c r="S129" s="43" t="s">
        <v>109</v>
      </c>
      <c r="T129" s="5"/>
      <c r="U129" s="10"/>
    </row>
    <row r="130" spans="1:21" ht="33.65" customHeight="1" x14ac:dyDescent="0.35">
      <c r="A130" s="43" t="s">
        <v>550</v>
      </c>
      <c r="B130" s="43" t="s">
        <v>187</v>
      </c>
      <c r="C130" s="31" t="s">
        <v>459</v>
      </c>
      <c r="D130" s="37" t="s">
        <v>163</v>
      </c>
      <c r="E130" s="230" t="s">
        <v>456</v>
      </c>
      <c r="F130" s="273">
        <v>1</v>
      </c>
      <c r="G130" s="193">
        <v>1</v>
      </c>
      <c r="H130" s="193">
        <v>1</v>
      </c>
      <c r="I130" s="193">
        <v>0</v>
      </c>
      <c r="J130" s="188" t="s">
        <v>794</v>
      </c>
      <c r="K130" s="190">
        <f t="shared" si="19"/>
        <v>3</v>
      </c>
      <c r="L130" s="268"/>
      <c r="M130" s="245">
        <v>800000</v>
      </c>
      <c r="N130" s="68">
        <v>450000</v>
      </c>
      <c r="O130" s="68"/>
      <c r="P130" s="68"/>
      <c r="Q130" s="68"/>
      <c r="R130" s="68"/>
      <c r="S130" s="43" t="s">
        <v>91</v>
      </c>
      <c r="T130" s="5"/>
      <c r="U130" s="10"/>
    </row>
    <row r="131" spans="1:21" ht="54" customHeight="1" x14ac:dyDescent="0.35">
      <c r="A131" s="43" t="s">
        <v>593</v>
      </c>
      <c r="B131" s="43" t="s">
        <v>188</v>
      </c>
      <c r="C131" s="31" t="s">
        <v>460</v>
      </c>
      <c r="D131" s="37" t="s">
        <v>163</v>
      </c>
      <c r="E131" s="230" t="s">
        <v>456</v>
      </c>
      <c r="F131" s="273">
        <v>0</v>
      </c>
      <c r="G131" s="193">
        <v>1</v>
      </c>
      <c r="H131" s="193">
        <v>1</v>
      </c>
      <c r="I131" s="193">
        <v>0</v>
      </c>
      <c r="J131" s="188" t="s">
        <v>794</v>
      </c>
      <c r="K131" s="190">
        <f t="shared" si="19"/>
        <v>2</v>
      </c>
      <c r="L131" s="268"/>
      <c r="M131" s="245">
        <v>5231445</v>
      </c>
      <c r="N131" s="68">
        <v>3630000</v>
      </c>
      <c r="O131" s="68"/>
      <c r="P131" s="68"/>
      <c r="Q131" s="68"/>
      <c r="R131" s="68"/>
      <c r="S131" s="43" t="s">
        <v>91</v>
      </c>
      <c r="T131" s="5"/>
      <c r="U131" s="10"/>
    </row>
    <row r="132" spans="1:21" ht="23.5" customHeight="1" x14ac:dyDescent="0.35">
      <c r="A132" s="43" t="s">
        <v>594</v>
      </c>
      <c r="B132" s="43" t="s">
        <v>189</v>
      </c>
      <c r="C132" s="31" t="s">
        <v>179</v>
      </c>
      <c r="D132" s="37" t="s">
        <v>159</v>
      </c>
      <c r="E132" s="230" t="s">
        <v>463</v>
      </c>
      <c r="F132" s="273">
        <v>0</v>
      </c>
      <c r="G132" s="193">
        <v>1</v>
      </c>
      <c r="H132" s="193">
        <v>1</v>
      </c>
      <c r="I132" s="193">
        <v>0</v>
      </c>
      <c r="J132" s="188" t="s">
        <v>794</v>
      </c>
      <c r="K132" s="190">
        <f t="shared" si="19"/>
        <v>2</v>
      </c>
      <c r="L132" s="287"/>
      <c r="M132" s="245">
        <v>35000</v>
      </c>
      <c r="N132" s="68">
        <v>35000</v>
      </c>
      <c r="O132" s="68">
        <v>35000</v>
      </c>
      <c r="P132" s="68">
        <v>35000</v>
      </c>
      <c r="Q132" s="68"/>
      <c r="R132" s="68">
        <v>35000</v>
      </c>
      <c r="S132" s="43"/>
      <c r="T132" s="5"/>
      <c r="U132" s="10"/>
    </row>
    <row r="133" spans="1:21" ht="24.65" customHeight="1" x14ac:dyDescent="0.35">
      <c r="A133" s="43" t="s">
        <v>595</v>
      </c>
      <c r="B133" s="43" t="s">
        <v>275</v>
      </c>
      <c r="C133" s="31" t="s">
        <v>461</v>
      </c>
      <c r="D133" s="37" t="s">
        <v>158</v>
      </c>
      <c r="E133" s="230" t="s">
        <v>161</v>
      </c>
      <c r="F133" s="273">
        <v>0</v>
      </c>
      <c r="G133" s="193">
        <v>1</v>
      </c>
      <c r="H133" s="193">
        <v>1</v>
      </c>
      <c r="I133" s="193">
        <v>0</v>
      </c>
      <c r="J133" s="188" t="s">
        <v>794</v>
      </c>
      <c r="K133" s="190">
        <f t="shared" si="19"/>
        <v>2</v>
      </c>
      <c r="L133" s="287"/>
      <c r="M133" s="245">
        <v>480000</v>
      </c>
      <c r="N133" s="68">
        <v>560000</v>
      </c>
      <c r="O133" s="68">
        <v>580000</v>
      </c>
      <c r="P133" s="68">
        <v>580000</v>
      </c>
      <c r="Q133" s="68"/>
      <c r="R133" s="68">
        <v>580000</v>
      </c>
      <c r="S133" s="43"/>
      <c r="T133" s="5"/>
      <c r="U133" s="10"/>
    </row>
    <row r="134" spans="1:21" ht="23.15" customHeight="1" x14ac:dyDescent="0.35">
      <c r="A134" s="43" t="s">
        <v>596</v>
      </c>
      <c r="B134" s="43" t="s">
        <v>457</v>
      </c>
      <c r="C134" s="31" t="s">
        <v>462</v>
      </c>
      <c r="D134" s="37" t="s">
        <v>158</v>
      </c>
      <c r="E134" s="230" t="s">
        <v>464</v>
      </c>
      <c r="F134" s="273">
        <v>0</v>
      </c>
      <c r="G134" s="193">
        <v>1</v>
      </c>
      <c r="H134" s="193">
        <v>1</v>
      </c>
      <c r="I134" s="193">
        <v>0</v>
      </c>
      <c r="J134" s="188" t="s">
        <v>794</v>
      </c>
      <c r="K134" s="193">
        <f t="shared" si="19"/>
        <v>2</v>
      </c>
      <c r="L134" s="279"/>
      <c r="M134" s="245">
        <v>77843</v>
      </c>
      <c r="N134" s="68">
        <v>65743</v>
      </c>
      <c r="O134" s="68">
        <v>65744</v>
      </c>
      <c r="P134" s="68">
        <v>65744</v>
      </c>
      <c r="Q134" s="68"/>
      <c r="R134" s="68">
        <v>65744</v>
      </c>
      <c r="S134" s="43"/>
      <c r="T134" s="5"/>
      <c r="U134" s="10"/>
    </row>
    <row r="135" spans="1:21" ht="24" customHeight="1" x14ac:dyDescent="0.35">
      <c r="A135" s="43" t="s">
        <v>597</v>
      </c>
      <c r="B135" s="43" t="s">
        <v>465</v>
      </c>
      <c r="C135" s="71" t="s">
        <v>466</v>
      </c>
      <c r="D135" s="72"/>
      <c r="E135" s="226" t="s">
        <v>28</v>
      </c>
      <c r="F135" s="269">
        <v>0</v>
      </c>
      <c r="G135" s="191">
        <v>0</v>
      </c>
      <c r="H135" s="191">
        <v>0</v>
      </c>
      <c r="I135" s="191">
        <v>0</v>
      </c>
      <c r="J135" s="203" t="s">
        <v>794</v>
      </c>
      <c r="K135" s="199">
        <f t="shared" si="19"/>
        <v>0</v>
      </c>
      <c r="L135" s="287"/>
      <c r="M135" s="240">
        <v>36459</v>
      </c>
      <c r="N135" s="66">
        <v>36459</v>
      </c>
      <c r="O135" s="66">
        <v>36459</v>
      </c>
      <c r="P135" s="66">
        <v>36459</v>
      </c>
      <c r="Q135" s="66"/>
      <c r="R135" s="66">
        <v>36459</v>
      </c>
      <c r="S135" s="32"/>
      <c r="T135" s="5"/>
      <c r="U135" s="10"/>
    </row>
    <row r="136" spans="1:21" ht="76.5" customHeight="1" x14ac:dyDescent="0.35">
      <c r="A136" s="43" t="s">
        <v>598</v>
      </c>
      <c r="B136" s="43" t="s">
        <v>467</v>
      </c>
      <c r="C136" s="31" t="s">
        <v>470</v>
      </c>
      <c r="D136" s="37" t="s">
        <v>158</v>
      </c>
      <c r="E136" s="230" t="s">
        <v>161</v>
      </c>
      <c r="F136" s="273">
        <v>0</v>
      </c>
      <c r="G136" s="193">
        <v>1</v>
      </c>
      <c r="H136" s="193">
        <v>1</v>
      </c>
      <c r="I136" s="193">
        <v>0</v>
      </c>
      <c r="J136" s="188" t="s">
        <v>794</v>
      </c>
      <c r="K136" s="190">
        <f t="shared" si="19"/>
        <v>2</v>
      </c>
      <c r="L136" s="287"/>
      <c r="M136" s="245">
        <v>47000</v>
      </c>
      <c r="N136" s="68"/>
      <c r="O136" s="68"/>
      <c r="P136" s="68"/>
      <c r="Q136" s="68"/>
      <c r="R136" s="68"/>
      <c r="S136" s="43" t="s">
        <v>109</v>
      </c>
      <c r="T136" s="5"/>
      <c r="U136" s="10"/>
    </row>
    <row r="137" spans="1:21" ht="99" customHeight="1" x14ac:dyDescent="0.35">
      <c r="A137" s="43" t="s">
        <v>648</v>
      </c>
      <c r="B137" s="43" t="s">
        <v>468</v>
      </c>
      <c r="C137" s="31" t="s">
        <v>471</v>
      </c>
      <c r="D137" s="37" t="s">
        <v>158</v>
      </c>
      <c r="E137" s="230" t="s">
        <v>161</v>
      </c>
      <c r="F137" s="273">
        <v>0</v>
      </c>
      <c r="G137" s="193">
        <v>1</v>
      </c>
      <c r="H137" s="193">
        <v>1</v>
      </c>
      <c r="I137" s="193">
        <v>0</v>
      </c>
      <c r="J137" s="188" t="s">
        <v>794</v>
      </c>
      <c r="K137" s="190">
        <f t="shared" si="19"/>
        <v>2</v>
      </c>
      <c r="L137" s="287"/>
      <c r="M137" s="245">
        <v>10406</v>
      </c>
      <c r="N137" s="68"/>
      <c r="O137" s="68"/>
      <c r="P137" s="68"/>
      <c r="Q137" s="68"/>
      <c r="R137" s="68"/>
      <c r="S137" s="43" t="s">
        <v>109</v>
      </c>
      <c r="T137" s="5"/>
      <c r="U137" s="10"/>
    </row>
    <row r="138" spans="1:21" ht="24" customHeight="1" x14ac:dyDescent="0.35">
      <c r="A138" s="43" t="s">
        <v>599</v>
      </c>
      <c r="B138" s="43" t="s">
        <v>469</v>
      </c>
      <c r="C138" s="31" t="s">
        <v>472</v>
      </c>
      <c r="D138" s="37" t="s">
        <v>158</v>
      </c>
      <c r="E138" s="230" t="s">
        <v>161</v>
      </c>
      <c r="F138" s="273">
        <v>0</v>
      </c>
      <c r="G138" s="193">
        <v>1</v>
      </c>
      <c r="H138" s="193">
        <v>0</v>
      </c>
      <c r="I138" s="193">
        <v>0</v>
      </c>
      <c r="J138" s="188" t="s">
        <v>794</v>
      </c>
      <c r="K138" s="190">
        <f t="shared" si="19"/>
        <v>1</v>
      </c>
      <c r="L138" s="283"/>
      <c r="M138" s="245">
        <v>150000</v>
      </c>
      <c r="N138" s="68">
        <v>150000</v>
      </c>
      <c r="O138" s="68"/>
      <c r="P138" s="68"/>
      <c r="Q138" s="68"/>
      <c r="R138" s="68"/>
      <c r="S138" s="43" t="s">
        <v>91</v>
      </c>
      <c r="T138" s="5"/>
      <c r="U138" s="10"/>
    </row>
    <row r="139" spans="1:21" ht="23.15" customHeight="1" x14ac:dyDescent="0.35">
      <c r="A139" s="452" t="s">
        <v>16</v>
      </c>
      <c r="B139" s="453"/>
      <c r="C139" s="453"/>
      <c r="D139" s="453"/>
      <c r="E139" s="453"/>
      <c r="F139" s="257"/>
      <c r="G139" s="212"/>
      <c r="H139" s="212"/>
      <c r="I139" s="212"/>
      <c r="J139" s="212"/>
      <c r="K139" s="215">
        <f t="shared" si="19"/>
        <v>0</v>
      </c>
      <c r="L139" s="258"/>
      <c r="M139" s="235">
        <f>SUM(M140:M152)</f>
        <v>52406538</v>
      </c>
      <c r="N139" s="213">
        <f t="shared" ref="N139:R139" si="20">SUM(N140:N152)</f>
        <v>93854221.989999995</v>
      </c>
      <c r="O139" s="213">
        <f t="shared" si="20"/>
        <v>102653596</v>
      </c>
      <c r="P139" s="213">
        <f t="shared" si="20"/>
        <v>54590173</v>
      </c>
      <c r="Q139" s="213">
        <f t="shared" si="20"/>
        <v>2545200</v>
      </c>
      <c r="R139" s="213">
        <f t="shared" si="20"/>
        <v>52142573</v>
      </c>
      <c r="S139" s="220"/>
      <c r="T139" s="5"/>
      <c r="U139" s="10"/>
    </row>
    <row r="140" spans="1:21" ht="22.5" customHeight="1" x14ac:dyDescent="0.35">
      <c r="A140" s="43" t="s">
        <v>600</v>
      </c>
      <c r="B140" s="43" t="s">
        <v>192</v>
      </c>
      <c r="C140" s="73" t="s">
        <v>394</v>
      </c>
      <c r="D140" s="74"/>
      <c r="E140" s="231" t="s">
        <v>405</v>
      </c>
      <c r="F140" s="267">
        <v>0</v>
      </c>
      <c r="G140" s="190">
        <v>2</v>
      </c>
      <c r="H140" s="190">
        <v>1</v>
      </c>
      <c r="I140" s="190">
        <v>2</v>
      </c>
      <c r="J140" s="193" t="s">
        <v>793</v>
      </c>
      <c r="K140" s="190">
        <f t="shared" si="19"/>
        <v>5</v>
      </c>
      <c r="L140" s="288"/>
      <c r="M140" s="246">
        <v>30000</v>
      </c>
      <c r="N140" s="76">
        <v>429600</v>
      </c>
      <c r="O140" s="76">
        <v>977600</v>
      </c>
      <c r="P140" s="76">
        <v>977600</v>
      </c>
      <c r="Q140" s="76">
        <v>2545200</v>
      </c>
      <c r="R140" s="76"/>
      <c r="S140" s="99">
        <v>2028</v>
      </c>
      <c r="T140" s="5"/>
      <c r="U140" s="10"/>
    </row>
    <row r="141" spans="1:21" ht="43" customHeight="1" x14ac:dyDescent="0.35">
      <c r="A141" s="43" t="s">
        <v>875</v>
      </c>
      <c r="B141" s="43" t="s">
        <v>193</v>
      </c>
      <c r="C141" s="77" t="s">
        <v>395</v>
      </c>
      <c r="D141" s="78" t="s">
        <v>207</v>
      </c>
      <c r="E141" s="231" t="s">
        <v>208</v>
      </c>
      <c r="F141" s="267">
        <v>0</v>
      </c>
      <c r="G141" s="190">
        <v>0</v>
      </c>
      <c r="H141" s="190">
        <v>1</v>
      </c>
      <c r="I141" s="190">
        <v>2</v>
      </c>
      <c r="J141" s="193" t="s">
        <v>793</v>
      </c>
      <c r="K141" s="190">
        <f t="shared" si="19"/>
        <v>3</v>
      </c>
      <c r="L141" s="288"/>
      <c r="M141" s="246">
        <v>152000</v>
      </c>
      <c r="N141" s="76">
        <v>42000</v>
      </c>
      <c r="O141" s="76">
        <v>42000</v>
      </c>
      <c r="P141" s="76">
        <v>42000</v>
      </c>
      <c r="Q141" s="76"/>
      <c r="R141" s="76">
        <v>42000</v>
      </c>
      <c r="S141" s="99"/>
      <c r="T141" s="5"/>
      <c r="U141" s="10"/>
    </row>
    <row r="142" spans="1:21" ht="22.5" customHeight="1" x14ac:dyDescent="0.35">
      <c r="A142" s="43" t="s">
        <v>601</v>
      </c>
      <c r="B142" s="43" t="s">
        <v>194</v>
      </c>
      <c r="C142" s="77" t="s">
        <v>396</v>
      </c>
      <c r="D142" s="79" t="s">
        <v>232</v>
      </c>
      <c r="E142" s="231" t="s">
        <v>406</v>
      </c>
      <c r="F142" s="267">
        <v>0</v>
      </c>
      <c r="G142" s="190">
        <v>0</v>
      </c>
      <c r="H142" s="190">
        <v>1</v>
      </c>
      <c r="I142" s="190">
        <v>2</v>
      </c>
      <c r="J142" s="193" t="s">
        <v>793</v>
      </c>
      <c r="K142" s="190">
        <f t="shared" si="19"/>
        <v>3</v>
      </c>
      <c r="L142" s="288"/>
      <c r="M142" s="246">
        <v>344641</v>
      </c>
      <c r="N142" s="76">
        <v>379105</v>
      </c>
      <c r="O142" s="76">
        <v>398060</v>
      </c>
      <c r="P142" s="76">
        <v>398060</v>
      </c>
      <c r="Q142" s="76"/>
      <c r="R142" s="76">
        <v>398060</v>
      </c>
      <c r="S142" s="99"/>
      <c r="T142" s="5"/>
      <c r="U142" s="10"/>
    </row>
    <row r="143" spans="1:21" ht="34.5" customHeight="1" x14ac:dyDescent="0.35">
      <c r="A143" s="43" t="s">
        <v>602</v>
      </c>
      <c r="B143" s="43" t="s">
        <v>195</v>
      </c>
      <c r="C143" s="77" t="s">
        <v>397</v>
      </c>
      <c r="D143" s="79" t="s">
        <v>232</v>
      </c>
      <c r="E143" s="231" t="s">
        <v>406</v>
      </c>
      <c r="F143" s="267">
        <v>0</v>
      </c>
      <c r="G143" s="190">
        <v>1</v>
      </c>
      <c r="H143" s="190" t="s">
        <v>798</v>
      </c>
      <c r="I143" s="190">
        <v>0</v>
      </c>
      <c r="J143" s="188" t="s">
        <v>794</v>
      </c>
      <c r="K143" s="190">
        <f t="shared" si="19"/>
        <v>1</v>
      </c>
      <c r="L143" s="288"/>
      <c r="M143" s="247">
        <v>140900</v>
      </c>
      <c r="N143" s="80"/>
      <c r="O143" s="80"/>
      <c r="P143" s="80"/>
      <c r="Q143" s="76"/>
      <c r="R143" s="76"/>
      <c r="S143" s="99"/>
      <c r="T143" s="5"/>
      <c r="U143" s="10"/>
    </row>
    <row r="144" spans="1:21" ht="34.5" customHeight="1" x14ac:dyDescent="0.35">
      <c r="A144" s="43" t="s">
        <v>603</v>
      </c>
      <c r="B144" s="43" t="s">
        <v>196</v>
      </c>
      <c r="C144" s="77" t="s">
        <v>398</v>
      </c>
      <c r="D144" s="78" t="s">
        <v>207</v>
      </c>
      <c r="E144" s="231" t="s">
        <v>208</v>
      </c>
      <c r="F144" s="267">
        <v>0</v>
      </c>
      <c r="G144" s="190">
        <v>0</v>
      </c>
      <c r="H144" s="190">
        <v>1</v>
      </c>
      <c r="I144" s="190">
        <v>0</v>
      </c>
      <c r="J144" s="188" t="s">
        <v>794</v>
      </c>
      <c r="K144" s="190">
        <f t="shared" si="19"/>
        <v>1</v>
      </c>
      <c r="L144" s="288"/>
      <c r="M144" s="246">
        <v>2528</v>
      </c>
      <c r="N144" s="76">
        <v>2528</v>
      </c>
      <c r="O144" s="76">
        <v>2528</v>
      </c>
      <c r="P144" s="76">
        <v>2528</v>
      </c>
      <c r="Q144" s="76"/>
      <c r="R144" s="76">
        <v>2528</v>
      </c>
      <c r="S144" s="99"/>
      <c r="T144" s="5"/>
      <c r="U144" s="10"/>
    </row>
    <row r="145" spans="1:21" ht="45.65" customHeight="1" x14ac:dyDescent="0.35">
      <c r="A145" s="43" t="s">
        <v>604</v>
      </c>
      <c r="B145" s="43" t="s">
        <v>197</v>
      </c>
      <c r="C145" s="77" t="s">
        <v>399</v>
      </c>
      <c r="D145" s="78" t="s">
        <v>39</v>
      </c>
      <c r="E145" s="231" t="s">
        <v>38</v>
      </c>
      <c r="F145" s="267">
        <v>0</v>
      </c>
      <c r="G145" s="190">
        <v>1</v>
      </c>
      <c r="H145" s="190">
        <v>0</v>
      </c>
      <c r="I145" s="190">
        <v>0</v>
      </c>
      <c r="J145" s="188" t="s">
        <v>794</v>
      </c>
      <c r="K145" s="190">
        <f t="shared" si="19"/>
        <v>1</v>
      </c>
      <c r="L145" s="288"/>
      <c r="M145" s="246">
        <v>23000</v>
      </c>
      <c r="N145" s="76">
        <v>21000</v>
      </c>
      <c r="O145" s="76">
        <v>21000</v>
      </c>
      <c r="P145" s="76">
        <v>21000</v>
      </c>
      <c r="Q145" s="81"/>
      <c r="R145" s="76">
        <v>21000</v>
      </c>
      <c r="S145" s="99"/>
      <c r="T145" s="5"/>
      <c r="U145" s="10"/>
    </row>
    <row r="146" spans="1:21" ht="25" customHeight="1" x14ac:dyDescent="0.35">
      <c r="A146" s="43" t="s">
        <v>605</v>
      </c>
      <c r="B146" s="43" t="s">
        <v>198</v>
      </c>
      <c r="C146" s="82" t="s">
        <v>400</v>
      </c>
      <c r="D146" s="79" t="s">
        <v>232</v>
      </c>
      <c r="E146" s="231" t="s">
        <v>406</v>
      </c>
      <c r="F146" s="267">
        <v>0</v>
      </c>
      <c r="G146" s="190">
        <v>0</v>
      </c>
      <c r="H146" s="190">
        <v>1</v>
      </c>
      <c r="I146" s="190">
        <v>0</v>
      </c>
      <c r="J146" s="193" t="s">
        <v>793</v>
      </c>
      <c r="K146" s="190">
        <f t="shared" si="19"/>
        <v>1</v>
      </c>
      <c r="L146" s="288"/>
      <c r="M146" s="246">
        <v>16112</v>
      </c>
      <c r="N146" s="76">
        <v>6243</v>
      </c>
      <c r="O146" s="76">
        <v>6243</v>
      </c>
      <c r="P146" s="76">
        <v>6243</v>
      </c>
      <c r="Q146" s="76"/>
      <c r="R146" s="76">
        <v>6243</v>
      </c>
      <c r="S146" s="99"/>
      <c r="T146" s="5"/>
      <c r="U146" s="10"/>
    </row>
    <row r="147" spans="1:21" ht="26.25" customHeight="1" x14ac:dyDescent="0.35">
      <c r="A147" s="43" t="s">
        <v>788</v>
      </c>
      <c r="B147" s="43" t="s">
        <v>199</v>
      </c>
      <c r="C147" s="77" t="s">
        <v>401</v>
      </c>
      <c r="D147" s="79" t="s">
        <v>214</v>
      </c>
      <c r="E147" s="232" t="s">
        <v>203</v>
      </c>
      <c r="F147" s="267" t="s">
        <v>796</v>
      </c>
      <c r="G147" s="190">
        <v>2</v>
      </c>
      <c r="H147" s="190">
        <v>1</v>
      </c>
      <c r="I147" s="190">
        <v>0</v>
      </c>
      <c r="J147" s="193" t="s">
        <v>793</v>
      </c>
      <c r="K147" s="190">
        <f t="shared" si="19"/>
        <v>4</v>
      </c>
      <c r="L147" s="288"/>
      <c r="M147" s="246">
        <v>6175425</v>
      </c>
      <c r="N147" s="76">
        <v>6175425</v>
      </c>
      <c r="O147" s="76">
        <v>6175425</v>
      </c>
      <c r="P147" s="76">
        <v>6175425</v>
      </c>
      <c r="Q147" s="76"/>
      <c r="R147" s="76">
        <v>6175425</v>
      </c>
      <c r="S147" s="99"/>
      <c r="T147" s="5"/>
      <c r="U147" s="10"/>
    </row>
    <row r="148" spans="1:21" ht="24.65" customHeight="1" x14ac:dyDescent="0.35">
      <c r="A148" s="43" t="s">
        <v>606</v>
      </c>
      <c r="B148" s="43" t="s">
        <v>200</v>
      </c>
      <c r="C148" s="77" t="s">
        <v>402</v>
      </c>
      <c r="D148" s="78" t="s">
        <v>204</v>
      </c>
      <c r="E148" s="231" t="s">
        <v>206</v>
      </c>
      <c r="F148" s="267">
        <v>1</v>
      </c>
      <c r="G148" s="190">
        <v>2</v>
      </c>
      <c r="H148" s="190">
        <v>2</v>
      </c>
      <c r="I148" s="190">
        <v>2</v>
      </c>
      <c r="J148" s="193" t="s">
        <v>793</v>
      </c>
      <c r="K148" s="190">
        <f t="shared" si="19"/>
        <v>7</v>
      </c>
      <c r="L148" s="288"/>
      <c r="M148" s="246">
        <v>16856934</v>
      </c>
      <c r="N148" s="76">
        <v>20219580</v>
      </c>
      <c r="O148" s="76">
        <v>22766495</v>
      </c>
      <c r="P148" s="76">
        <v>25386317</v>
      </c>
      <c r="Q148" s="76"/>
      <c r="R148" s="76">
        <v>25386317</v>
      </c>
      <c r="S148" s="99"/>
      <c r="T148" s="5"/>
      <c r="U148" s="10"/>
    </row>
    <row r="149" spans="1:21" ht="21.65" customHeight="1" x14ac:dyDescent="0.35">
      <c r="A149" s="43" t="s">
        <v>607</v>
      </c>
      <c r="B149" s="43" t="s">
        <v>201</v>
      </c>
      <c r="C149" s="77" t="s">
        <v>212</v>
      </c>
      <c r="D149" s="78" t="s">
        <v>205</v>
      </c>
      <c r="E149" s="231" t="s">
        <v>277</v>
      </c>
      <c r="F149" s="267">
        <v>0</v>
      </c>
      <c r="G149" s="190">
        <v>1</v>
      </c>
      <c r="H149" s="190">
        <v>1</v>
      </c>
      <c r="I149" s="190">
        <v>0</v>
      </c>
      <c r="J149" s="188" t="s">
        <v>794</v>
      </c>
      <c r="K149" s="190">
        <f t="shared" si="19"/>
        <v>2</v>
      </c>
      <c r="L149" s="288"/>
      <c r="M149" s="248"/>
      <c r="N149" s="83">
        <v>11485375</v>
      </c>
      <c r="O149" s="83">
        <v>24706125</v>
      </c>
      <c r="P149" s="83"/>
      <c r="Q149" s="76"/>
      <c r="R149" s="76"/>
      <c r="S149" s="100">
        <v>2027</v>
      </c>
      <c r="T149" s="5"/>
      <c r="U149" s="10"/>
    </row>
    <row r="150" spans="1:21" ht="36" customHeight="1" x14ac:dyDescent="0.35">
      <c r="A150" s="43" t="s">
        <v>608</v>
      </c>
      <c r="B150" s="43" t="s">
        <v>202</v>
      </c>
      <c r="C150" s="77" t="s">
        <v>403</v>
      </c>
      <c r="D150" s="79"/>
      <c r="E150" s="231" t="s">
        <v>405</v>
      </c>
      <c r="F150" s="267">
        <v>0</v>
      </c>
      <c r="G150" s="190">
        <v>1</v>
      </c>
      <c r="H150" s="190">
        <v>1</v>
      </c>
      <c r="I150" s="190">
        <v>2</v>
      </c>
      <c r="J150" s="188" t="s">
        <v>794</v>
      </c>
      <c r="K150" s="190">
        <f t="shared" si="19"/>
        <v>4</v>
      </c>
      <c r="L150" s="288"/>
      <c r="M150" s="248">
        <v>14358998</v>
      </c>
      <c r="N150" s="83">
        <v>32439156.989999998</v>
      </c>
      <c r="O150" s="83">
        <v>21888120</v>
      </c>
      <c r="P150" s="83"/>
      <c r="Q150" s="83"/>
      <c r="R150" s="83"/>
      <c r="S150" s="99" t="s">
        <v>209</v>
      </c>
      <c r="T150" s="5"/>
      <c r="U150" s="10"/>
    </row>
    <row r="151" spans="1:21" ht="33.65" customHeight="1" x14ac:dyDescent="0.35">
      <c r="A151" s="43" t="s">
        <v>609</v>
      </c>
      <c r="B151" s="43" t="s">
        <v>210</v>
      </c>
      <c r="C151" s="77" t="s">
        <v>404</v>
      </c>
      <c r="D151" s="79"/>
      <c r="E151" s="231" t="s">
        <v>405</v>
      </c>
      <c r="F151" s="267">
        <v>0</v>
      </c>
      <c r="G151" s="190">
        <v>2</v>
      </c>
      <c r="H151" s="190">
        <v>1</v>
      </c>
      <c r="I151" s="190">
        <v>2</v>
      </c>
      <c r="J151" s="188" t="s">
        <v>794</v>
      </c>
      <c r="K151" s="190">
        <f t="shared" si="19"/>
        <v>5</v>
      </c>
      <c r="L151" s="288"/>
      <c r="M151" s="246">
        <v>14306000</v>
      </c>
      <c r="N151" s="76">
        <v>16444000</v>
      </c>
      <c r="O151" s="76">
        <v>16850000</v>
      </c>
      <c r="P151" s="76">
        <v>20111000</v>
      </c>
      <c r="Q151" s="76"/>
      <c r="R151" s="76">
        <v>20111000</v>
      </c>
      <c r="S151" s="99"/>
      <c r="T151" s="5"/>
      <c r="U151" s="10"/>
    </row>
    <row r="152" spans="1:21" x14ac:dyDescent="0.35">
      <c r="A152" s="43" t="s">
        <v>610</v>
      </c>
      <c r="B152" s="43" t="s">
        <v>211</v>
      </c>
      <c r="C152" s="77" t="s">
        <v>213</v>
      </c>
      <c r="D152" s="78" t="s">
        <v>204</v>
      </c>
      <c r="E152" s="231" t="s">
        <v>206</v>
      </c>
      <c r="F152" s="267">
        <v>0</v>
      </c>
      <c r="G152" s="190" t="s">
        <v>796</v>
      </c>
      <c r="H152" s="190">
        <v>1</v>
      </c>
      <c r="I152" s="190" t="s">
        <v>795</v>
      </c>
      <c r="J152" s="188" t="s">
        <v>794</v>
      </c>
      <c r="K152" s="190">
        <f t="shared" si="19"/>
        <v>4</v>
      </c>
      <c r="L152" s="289"/>
      <c r="M152" s="246"/>
      <c r="N152" s="83">
        <v>6210209</v>
      </c>
      <c r="O152" s="83">
        <v>8820000</v>
      </c>
      <c r="P152" s="83">
        <v>1470000</v>
      </c>
      <c r="Q152" s="83"/>
      <c r="R152" s="76"/>
      <c r="S152" s="100" t="s">
        <v>79</v>
      </c>
      <c r="T152" s="5"/>
      <c r="U152" s="10"/>
    </row>
    <row r="153" spans="1:21" ht="18.649999999999999" customHeight="1" x14ac:dyDescent="0.35">
      <c r="A153" s="452" t="s">
        <v>17</v>
      </c>
      <c r="B153" s="453"/>
      <c r="C153" s="453"/>
      <c r="D153" s="453"/>
      <c r="E153" s="453"/>
      <c r="F153" s="257"/>
      <c r="G153" s="212"/>
      <c r="H153" s="212"/>
      <c r="I153" s="212"/>
      <c r="J153" s="212"/>
      <c r="K153" s="212"/>
      <c r="L153" s="258"/>
      <c r="M153" s="235">
        <f>M154+M155+M156+M157+M158+M159+M160+M161+M162+M163+M164+M165+M166+M167+M168+M169+M170+M171+M172+M173+M174+M175</f>
        <v>150977770.90000001</v>
      </c>
      <c r="N153" s="213">
        <f>N154+N155+N156+N157+N158+N159+N160+N161+N162+N163+N164+N165+N166+N167+N168+N169+N170+N171+N172+N173+N174+N175</f>
        <v>227280443.19999999</v>
      </c>
      <c r="O153" s="213">
        <f>O154+O155+O156+O157+O158+O159+O160+O161+O162+O163+O164+O165+O166+O167+O168+O169+O170+O171+O172+O173+O174+O175</f>
        <v>246832792.40000001</v>
      </c>
      <c r="P153" s="213">
        <f>P154+P155+P156+P157+P158+P159+P160+P161+P162+P163+P164+P165+P166+P167+P168+P169+P170+P171+P172+P173+P174+P175</f>
        <v>260370474.59999999</v>
      </c>
      <c r="Q153" s="213"/>
      <c r="R153" s="213">
        <f>R154+R155+R156+R157+R158+R159+R160+R161+R162+R163+R164+R165+R166+R167+R168+R169+R170+R171+R172+R173+R174+R175</f>
        <v>260369691.59999999</v>
      </c>
      <c r="S153" s="220"/>
      <c r="T153" s="5"/>
      <c r="U153" s="10"/>
    </row>
    <row r="154" spans="1:21" ht="23.15" customHeight="1" x14ac:dyDescent="0.35">
      <c r="A154" s="43" t="s">
        <v>611</v>
      </c>
      <c r="B154" s="43" t="s">
        <v>233</v>
      </c>
      <c r="C154" s="187" t="s">
        <v>343</v>
      </c>
      <c r="D154" s="97"/>
      <c r="E154" s="233" t="s">
        <v>28</v>
      </c>
      <c r="F154" s="290" t="s">
        <v>795</v>
      </c>
      <c r="G154" s="199" t="s">
        <v>796</v>
      </c>
      <c r="H154" s="199" t="s">
        <v>795</v>
      </c>
      <c r="I154" s="199" t="s">
        <v>795</v>
      </c>
      <c r="J154" s="199" t="s">
        <v>794</v>
      </c>
      <c r="K154" s="199">
        <f t="shared" ref="K154:K165" si="21">F154+G154+H154+I154</f>
        <v>7</v>
      </c>
      <c r="L154" s="282"/>
      <c r="M154" s="240">
        <v>56403855</v>
      </c>
      <c r="N154" s="66">
        <v>90552096</v>
      </c>
      <c r="O154" s="66">
        <v>101522767</v>
      </c>
      <c r="P154" s="66">
        <v>111601029</v>
      </c>
      <c r="Q154" s="66"/>
      <c r="R154" s="66">
        <v>111601029</v>
      </c>
      <c r="S154" s="33"/>
      <c r="T154" s="5"/>
      <c r="U154" s="10"/>
    </row>
    <row r="155" spans="1:21" ht="34.5" customHeight="1" x14ac:dyDescent="0.35">
      <c r="A155" s="43" t="s">
        <v>612</v>
      </c>
      <c r="B155" s="43" t="s">
        <v>235</v>
      </c>
      <c r="C155" s="98" t="s">
        <v>344</v>
      </c>
      <c r="D155" s="97"/>
      <c r="E155" s="226" t="s">
        <v>28</v>
      </c>
      <c r="F155" s="290" t="s">
        <v>795</v>
      </c>
      <c r="G155" s="199" t="s">
        <v>795</v>
      </c>
      <c r="H155" s="199" t="s">
        <v>795</v>
      </c>
      <c r="I155" s="199" t="s">
        <v>795</v>
      </c>
      <c r="J155" s="199" t="s">
        <v>794</v>
      </c>
      <c r="K155" s="199">
        <f t="shared" si="21"/>
        <v>8</v>
      </c>
      <c r="L155" s="282"/>
      <c r="M155" s="240">
        <v>4307515</v>
      </c>
      <c r="N155" s="66">
        <v>4507200</v>
      </c>
      <c r="O155" s="66">
        <v>4507200</v>
      </c>
      <c r="P155" s="66">
        <v>4507200</v>
      </c>
      <c r="Q155" s="66"/>
      <c r="R155" s="66">
        <v>4507200</v>
      </c>
      <c r="S155" s="33"/>
      <c r="T155" s="5"/>
      <c r="U155" s="10"/>
    </row>
    <row r="156" spans="1:21" ht="24.65" customHeight="1" x14ac:dyDescent="0.35">
      <c r="A156" s="43" t="s">
        <v>613</v>
      </c>
      <c r="B156" s="43" t="s">
        <v>241</v>
      </c>
      <c r="C156" s="31" t="s">
        <v>345</v>
      </c>
      <c r="D156" s="36"/>
      <c r="E156" s="233" t="s">
        <v>28</v>
      </c>
      <c r="F156" s="290" t="s">
        <v>795</v>
      </c>
      <c r="G156" s="199" t="s">
        <v>796</v>
      </c>
      <c r="H156" s="199" t="s">
        <v>795</v>
      </c>
      <c r="I156" s="199" t="s">
        <v>795</v>
      </c>
      <c r="J156" s="199" t="s">
        <v>794</v>
      </c>
      <c r="K156" s="199">
        <f t="shared" si="21"/>
        <v>7</v>
      </c>
      <c r="L156" s="282">
        <v>3</v>
      </c>
      <c r="M156" s="240">
        <v>6964659.7000000002</v>
      </c>
      <c r="N156" s="66">
        <v>7108431</v>
      </c>
      <c r="O156" s="66">
        <v>7322308.4000000004</v>
      </c>
      <c r="P156" s="66">
        <v>7482894.5999999996</v>
      </c>
      <c r="Q156" s="66"/>
      <c r="R156" s="66">
        <v>7482894.5999999996</v>
      </c>
      <c r="S156" s="101"/>
      <c r="T156" s="5"/>
      <c r="U156" s="10"/>
    </row>
    <row r="157" spans="1:21" ht="25.5" customHeight="1" x14ac:dyDescent="0.35">
      <c r="A157" s="43" t="s">
        <v>614</v>
      </c>
      <c r="B157" s="43" t="s">
        <v>242</v>
      </c>
      <c r="C157" s="31" t="s">
        <v>347</v>
      </c>
      <c r="D157" s="85"/>
      <c r="E157" s="233" t="s">
        <v>28</v>
      </c>
      <c r="F157" s="290" t="s">
        <v>795</v>
      </c>
      <c r="G157" s="199" t="s">
        <v>795</v>
      </c>
      <c r="H157" s="199" t="s">
        <v>795</v>
      </c>
      <c r="I157" s="199" t="s">
        <v>795</v>
      </c>
      <c r="J157" s="199" t="s">
        <v>794</v>
      </c>
      <c r="K157" s="199">
        <f t="shared" si="21"/>
        <v>8</v>
      </c>
      <c r="L157" s="282"/>
      <c r="M157" s="240">
        <v>521163</v>
      </c>
      <c r="N157" s="66">
        <v>574960</v>
      </c>
      <c r="O157" s="66">
        <v>693206</v>
      </c>
      <c r="P157" s="66">
        <v>812174</v>
      </c>
      <c r="Q157" s="66"/>
      <c r="R157" s="66">
        <v>812174</v>
      </c>
      <c r="S157" s="64"/>
      <c r="T157" s="5"/>
      <c r="U157" s="10"/>
    </row>
    <row r="158" spans="1:21" ht="24.65" customHeight="1" x14ac:dyDescent="0.35">
      <c r="A158" s="43" t="s">
        <v>615</v>
      </c>
      <c r="B158" s="43" t="s">
        <v>245</v>
      </c>
      <c r="C158" s="34" t="s">
        <v>348</v>
      </c>
      <c r="D158" s="36"/>
      <c r="E158" s="233" t="s">
        <v>28</v>
      </c>
      <c r="F158" s="290" t="s">
        <v>795</v>
      </c>
      <c r="G158" s="199" t="s">
        <v>796</v>
      </c>
      <c r="H158" s="199" t="s">
        <v>795</v>
      </c>
      <c r="I158" s="199" t="s">
        <v>795</v>
      </c>
      <c r="J158" s="199" t="s">
        <v>794</v>
      </c>
      <c r="K158" s="199">
        <f t="shared" si="21"/>
        <v>7</v>
      </c>
      <c r="L158" s="282"/>
      <c r="M158" s="240">
        <v>6537921</v>
      </c>
      <c r="N158" s="66">
        <v>8643139</v>
      </c>
      <c r="O158" s="66">
        <v>8800933</v>
      </c>
      <c r="P158" s="66">
        <v>8823073</v>
      </c>
      <c r="Q158" s="66"/>
      <c r="R158" s="66">
        <v>8823073</v>
      </c>
      <c r="S158" s="33"/>
      <c r="T158" s="5"/>
      <c r="U158" s="10"/>
    </row>
    <row r="159" spans="1:21" ht="24" customHeight="1" x14ac:dyDescent="0.35">
      <c r="A159" s="43" t="s">
        <v>617</v>
      </c>
      <c r="B159" s="43" t="s">
        <v>246</v>
      </c>
      <c r="C159" s="86" t="s">
        <v>349</v>
      </c>
      <c r="D159" s="87" t="s">
        <v>230</v>
      </c>
      <c r="E159" s="230" t="s">
        <v>350</v>
      </c>
      <c r="F159" s="267" t="s">
        <v>795</v>
      </c>
      <c r="G159" s="190" t="s">
        <v>795</v>
      </c>
      <c r="H159" s="190" t="s">
        <v>795</v>
      </c>
      <c r="I159" s="190" t="s">
        <v>796</v>
      </c>
      <c r="J159" s="190" t="s">
        <v>794</v>
      </c>
      <c r="K159" s="190">
        <f t="shared" si="21"/>
        <v>7</v>
      </c>
      <c r="L159" s="268"/>
      <c r="M159" s="249">
        <v>1827104</v>
      </c>
      <c r="N159" s="88">
        <v>2875056</v>
      </c>
      <c r="O159" s="88">
        <v>3014496</v>
      </c>
      <c r="P159" s="88">
        <v>3158136</v>
      </c>
      <c r="Q159" s="35"/>
      <c r="R159" s="88">
        <v>3158136</v>
      </c>
      <c r="S159" s="57"/>
      <c r="T159" s="5"/>
      <c r="U159" s="10"/>
    </row>
    <row r="160" spans="1:21" ht="44.5" customHeight="1" x14ac:dyDescent="0.35">
      <c r="A160" s="43" t="s">
        <v>618</v>
      </c>
      <c r="B160" s="43" t="s">
        <v>248</v>
      </c>
      <c r="C160" s="89" t="s">
        <v>351</v>
      </c>
      <c r="D160" s="84" t="s">
        <v>234</v>
      </c>
      <c r="E160" s="225" t="s">
        <v>346</v>
      </c>
      <c r="F160" s="267" t="s">
        <v>795</v>
      </c>
      <c r="G160" s="190" t="s">
        <v>795</v>
      </c>
      <c r="H160" s="190" t="s">
        <v>795</v>
      </c>
      <c r="I160" s="190" t="s">
        <v>795</v>
      </c>
      <c r="J160" s="190" t="s">
        <v>794</v>
      </c>
      <c r="K160" s="190">
        <f t="shared" si="21"/>
        <v>8</v>
      </c>
      <c r="L160" s="268"/>
      <c r="M160" s="249">
        <v>1103516</v>
      </c>
      <c r="N160" s="88">
        <v>1844381</v>
      </c>
      <c r="O160" s="88">
        <v>2586803</v>
      </c>
      <c r="P160" s="88">
        <v>3271637</v>
      </c>
      <c r="Q160" s="35"/>
      <c r="R160" s="88">
        <f>P160</f>
        <v>3271637</v>
      </c>
      <c r="S160" s="57"/>
      <c r="T160" s="5"/>
      <c r="U160" s="10"/>
    </row>
    <row r="161" spans="1:21" ht="46.5" customHeight="1" x14ac:dyDescent="0.35">
      <c r="A161" s="43" t="s">
        <v>619</v>
      </c>
      <c r="B161" s="43" t="s">
        <v>252</v>
      </c>
      <c r="C161" s="86" t="s">
        <v>352</v>
      </c>
      <c r="D161" s="84" t="s">
        <v>234</v>
      </c>
      <c r="E161" s="225" t="s">
        <v>346</v>
      </c>
      <c r="F161" s="267" t="s">
        <v>795</v>
      </c>
      <c r="G161" s="190" t="s">
        <v>795</v>
      </c>
      <c r="H161" s="190" t="s">
        <v>795</v>
      </c>
      <c r="I161" s="190" t="s">
        <v>795</v>
      </c>
      <c r="J161" s="190" t="s">
        <v>794</v>
      </c>
      <c r="K161" s="188">
        <f t="shared" si="21"/>
        <v>8</v>
      </c>
      <c r="L161" s="264"/>
      <c r="M161" s="250">
        <v>900000</v>
      </c>
      <c r="N161" s="142">
        <v>960000</v>
      </c>
      <c r="O161" s="142">
        <v>1305600</v>
      </c>
      <c r="P161" s="142">
        <v>1305600</v>
      </c>
      <c r="Q161" s="35"/>
      <c r="R161" s="142">
        <v>1305600</v>
      </c>
      <c r="S161" s="57"/>
      <c r="T161" s="5"/>
      <c r="U161" s="10"/>
    </row>
    <row r="162" spans="1:21" ht="18.649999999999999" customHeight="1" x14ac:dyDescent="0.35">
      <c r="A162" s="43" t="s">
        <v>620</v>
      </c>
      <c r="B162" s="43" t="s">
        <v>256</v>
      </c>
      <c r="C162" s="31" t="s">
        <v>353</v>
      </c>
      <c r="D162" s="36"/>
      <c r="E162" s="233" t="s">
        <v>28</v>
      </c>
      <c r="F162" s="290" t="s">
        <v>795</v>
      </c>
      <c r="G162" s="199" t="s">
        <v>796</v>
      </c>
      <c r="H162" s="199" t="s">
        <v>795</v>
      </c>
      <c r="I162" s="199" t="s">
        <v>795</v>
      </c>
      <c r="J162" s="199" t="s">
        <v>794</v>
      </c>
      <c r="K162" s="199">
        <f t="shared" si="21"/>
        <v>7</v>
      </c>
      <c r="L162" s="282">
        <v>3</v>
      </c>
      <c r="M162" s="240">
        <v>36646520</v>
      </c>
      <c r="N162" s="66">
        <v>43803444</v>
      </c>
      <c r="O162" s="66">
        <v>43835612</v>
      </c>
      <c r="P162" s="66">
        <v>43248073</v>
      </c>
      <c r="Q162" s="66"/>
      <c r="R162" s="66">
        <v>43248073</v>
      </c>
      <c r="S162" s="33"/>
      <c r="T162" s="5"/>
      <c r="U162" s="10"/>
    </row>
    <row r="163" spans="1:21" ht="28" customHeight="1" x14ac:dyDescent="0.35">
      <c r="A163" s="43" t="s">
        <v>621</v>
      </c>
      <c r="B163" s="43" t="s">
        <v>257</v>
      </c>
      <c r="C163" s="31" t="s">
        <v>355</v>
      </c>
      <c r="D163" s="36"/>
      <c r="E163" s="233" t="s">
        <v>28</v>
      </c>
      <c r="F163" s="290" t="s">
        <v>798</v>
      </c>
      <c r="G163" s="199" t="s">
        <v>795</v>
      </c>
      <c r="H163" s="199" t="s">
        <v>795</v>
      </c>
      <c r="I163" s="199" t="s">
        <v>796</v>
      </c>
      <c r="J163" s="199" t="s">
        <v>794</v>
      </c>
      <c r="K163" s="199">
        <f t="shared" si="21"/>
        <v>5</v>
      </c>
      <c r="L163" s="282">
        <v>3</v>
      </c>
      <c r="M163" s="240">
        <v>13069939</v>
      </c>
      <c r="N163" s="66">
        <v>12167879</v>
      </c>
      <c r="O163" s="66">
        <v>12167879</v>
      </c>
      <c r="P163" s="66">
        <v>12167879</v>
      </c>
      <c r="Q163" s="66"/>
      <c r="R163" s="66">
        <v>12167879</v>
      </c>
      <c r="S163" s="33"/>
      <c r="T163" s="5"/>
      <c r="U163" s="10"/>
    </row>
    <row r="164" spans="1:21" ht="24" customHeight="1" x14ac:dyDescent="0.35">
      <c r="A164" s="96" t="s">
        <v>616</v>
      </c>
      <c r="B164" s="43" t="s">
        <v>356</v>
      </c>
      <c r="C164" s="31" t="s">
        <v>357</v>
      </c>
      <c r="D164" s="84" t="s">
        <v>243</v>
      </c>
      <c r="E164" s="230" t="s">
        <v>251</v>
      </c>
      <c r="F164" s="267" t="s">
        <v>798</v>
      </c>
      <c r="G164" s="190" t="s">
        <v>796</v>
      </c>
      <c r="H164" s="190" t="s">
        <v>798</v>
      </c>
      <c r="I164" s="190" t="s">
        <v>795</v>
      </c>
      <c r="J164" s="190" t="s">
        <v>794</v>
      </c>
      <c r="K164" s="190">
        <f t="shared" si="21"/>
        <v>3</v>
      </c>
      <c r="L164" s="268" t="s">
        <v>799</v>
      </c>
      <c r="M164" s="241">
        <v>5002850</v>
      </c>
      <c r="N164" s="59">
        <v>4493442</v>
      </c>
      <c r="O164" s="59">
        <v>4952653</v>
      </c>
      <c r="P164" s="59">
        <v>4649268</v>
      </c>
      <c r="Q164" s="35"/>
      <c r="R164" s="59">
        <v>4649268</v>
      </c>
      <c r="S164" s="57"/>
      <c r="T164" s="5"/>
      <c r="U164" s="10"/>
    </row>
    <row r="165" spans="1:21" ht="23.15" customHeight="1" x14ac:dyDescent="0.35">
      <c r="A165" s="96" t="s">
        <v>622</v>
      </c>
      <c r="B165" s="43" t="s">
        <v>358</v>
      </c>
      <c r="C165" s="31" t="s">
        <v>359</v>
      </c>
      <c r="D165" s="84" t="s">
        <v>234</v>
      </c>
      <c r="E165" s="225" t="s">
        <v>346</v>
      </c>
      <c r="F165" s="267" t="s">
        <v>796</v>
      </c>
      <c r="G165" s="190" t="s">
        <v>795</v>
      </c>
      <c r="H165" s="190" t="s">
        <v>795</v>
      </c>
      <c r="I165" s="190" t="s">
        <v>795</v>
      </c>
      <c r="J165" s="190" t="s">
        <v>794</v>
      </c>
      <c r="K165" s="190">
        <f t="shared" si="21"/>
        <v>7</v>
      </c>
      <c r="L165" s="268"/>
      <c r="M165" s="241">
        <v>651814.19999999995</v>
      </c>
      <c r="N165" s="59">
        <v>2314101.2000000002</v>
      </c>
      <c r="O165" s="59">
        <v>3119762</v>
      </c>
      <c r="P165" s="59">
        <v>3119762</v>
      </c>
      <c r="Q165" s="35"/>
      <c r="R165" s="59">
        <v>3119762</v>
      </c>
      <c r="S165" s="57"/>
      <c r="T165" s="5"/>
      <c r="U165" s="10"/>
    </row>
    <row r="166" spans="1:21" ht="25.5" customHeight="1" x14ac:dyDescent="0.35">
      <c r="A166" s="96" t="s">
        <v>623</v>
      </c>
      <c r="B166" s="43" t="s">
        <v>360</v>
      </c>
      <c r="C166" s="31" t="s">
        <v>361</v>
      </c>
      <c r="D166" s="36"/>
      <c r="E166" s="229" t="s">
        <v>28</v>
      </c>
      <c r="F166" s="290" t="s">
        <v>795</v>
      </c>
      <c r="G166" s="199" t="s">
        <v>795</v>
      </c>
      <c r="H166" s="199" t="s">
        <v>795</v>
      </c>
      <c r="I166" s="199" t="s">
        <v>795</v>
      </c>
      <c r="J166" s="199" t="s">
        <v>794</v>
      </c>
      <c r="K166" s="199"/>
      <c r="L166" s="282"/>
      <c r="M166" s="240">
        <v>1581813</v>
      </c>
      <c r="N166" s="66">
        <v>1504923</v>
      </c>
      <c r="O166" s="66">
        <v>1511523</v>
      </c>
      <c r="P166" s="66">
        <v>1361455</v>
      </c>
      <c r="Q166" s="66"/>
      <c r="R166" s="66">
        <v>1361455</v>
      </c>
      <c r="S166" s="64"/>
      <c r="T166" s="5"/>
      <c r="U166" s="10"/>
    </row>
    <row r="167" spans="1:21" ht="46" customHeight="1" x14ac:dyDescent="0.35">
      <c r="A167" s="43" t="s">
        <v>624</v>
      </c>
      <c r="B167" s="43" t="s">
        <v>362</v>
      </c>
      <c r="C167" s="31" t="s">
        <v>363</v>
      </c>
      <c r="D167" s="84" t="s">
        <v>236</v>
      </c>
      <c r="E167" s="230" t="s">
        <v>239</v>
      </c>
      <c r="F167" s="267" t="s">
        <v>796</v>
      </c>
      <c r="G167" s="190" t="s">
        <v>795</v>
      </c>
      <c r="H167" s="190" t="s">
        <v>795</v>
      </c>
      <c r="I167" s="190"/>
      <c r="J167" s="190" t="s">
        <v>794</v>
      </c>
      <c r="K167" s="190"/>
      <c r="L167" s="282"/>
      <c r="M167" s="241">
        <v>465216</v>
      </c>
      <c r="N167" s="59">
        <v>465216</v>
      </c>
      <c r="O167" s="59">
        <v>465216</v>
      </c>
      <c r="P167" s="59">
        <v>465216</v>
      </c>
      <c r="Q167" s="35"/>
      <c r="R167" s="59">
        <v>465216</v>
      </c>
      <c r="S167" s="57"/>
      <c r="T167" s="5"/>
      <c r="U167" s="10"/>
    </row>
    <row r="168" spans="1:21" ht="37" customHeight="1" x14ac:dyDescent="0.35">
      <c r="A168" s="43" t="s">
        <v>625</v>
      </c>
      <c r="B168" s="43" t="s">
        <v>364</v>
      </c>
      <c r="C168" s="31" t="s">
        <v>365</v>
      </c>
      <c r="D168" s="36"/>
      <c r="E168" s="229" t="s">
        <v>28</v>
      </c>
      <c r="F168" s="290" t="s">
        <v>795</v>
      </c>
      <c r="G168" s="199" t="s">
        <v>796</v>
      </c>
      <c r="H168" s="199" t="s">
        <v>795</v>
      </c>
      <c r="I168" s="199" t="s">
        <v>795</v>
      </c>
      <c r="J168" s="199" t="s">
        <v>794</v>
      </c>
      <c r="K168" s="199">
        <f t="shared" ref="K168:K175" si="22">F168+G168+H168+I168</f>
        <v>7</v>
      </c>
      <c r="L168" s="282"/>
      <c r="M168" s="240">
        <v>1611122</v>
      </c>
      <c r="N168" s="66">
        <v>3197530</v>
      </c>
      <c r="O168" s="66">
        <v>3413642</v>
      </c>
      <c r="P168" s="66">
        <v>3621784</v>
      </c>
      <c r="Q168" s="66"/>
      <c r="R168" s="66">
        <v>3621784</v>
      </c>
      <c r="S168" s="101"/>
      <c r="T168" s="5"/>
      <c r="U168" s="10"/>
    </row>
    <row r="169" spans="1:21" ht="22" customHeight="1" x14ac:dyDescent="0.35">
      <c r="A169" s="43" t="s">
        <v>626</v>
      </c>
      <c r="B169" s="43" t="s">
        <v>366</v>
      </c>
      <c r="C169" s="31" t="s">
        <v>367</v>
      </c>
      <c r="D169" s="36"/>
      <c r="E169" s="229" t="s">
        <v>28</v>
      </c>
      <c r="F169" s="290" t="s">
        <v>795</v>
      </c>
      <c r="G169" s="199" t="s">
        <v>796</v>
      </c>
      <c r="H169" s="199" t="s">
        <v>796</v>
      </c>
      <c r="I169" s="199" t="s">
        <v>795</v>
      </c>
      <c r="J169" s="199" t="s">
        <v>794</v>
      </c>
      <c r="K169" s="199">
        <f t="shared" si="22"/>
        <v>6</v>
      </c>
      <c r="L169" s="282"/>
      <c r="M169" s="240">
        <v>0</v>
      </c>
      <c r="N169" s="66">
        <v>28919052</v>
      </c>
      <c r="O169" s="66">
        <v>34262584</v>
      </c>
      <c r="P169" s="66">
        <v>40095996</v>
      </c>
      <c r="Q169" s="66"/>
      <c r="R169" s="66">
        <v>40095996</v>
      </c>
      <c r="S169" s="33"/>
      <c r="T169" s="5"/>
      <c r="U169" s="10"/>
    </row>
    <row r="170" spans="1:21" ht="22.5" customHeight="1" x14ac:dyDescent="0.35">
      <c r="A170" s="43" t="s">
        <v>627</v>
      </c>
      <c r="B170" s="43" t="s">
        <v>368</v>
      </c>
      <c r="C170" s="31" t="s">
        <v>369</v>
      </c>
      <c r="D170" s="36"/>
      <c r="E170" s="234" t="s">
        <v>28</v>
      </c>
      <c r="F170" s="290" t="s">
        <v>798</v>
      </c>
      <c r="G170" s="199" t="s">
        <v>796</v>
      </c>
      <c r="H170" s="199" t="s">
        <v>798</v>
      </c>
      <c r="I170" s="199" t="s">
        <v>796</v>
      </c>
      <c r="J170" s="199" t="s">
        <v>794</v>
      </c>
      <c r="K170" s="199">
        <f t="shared" si="22"/>
        <v>2</v>
      </c>
      <c r="L170" s="282"/>
      <c r="M170" s="240">
        <v>178932</v>
      </c>
      <c r="N170" s="66">
        <v>178932</v>
      </c>
      <c r="O170" s="66">
        <v>178932</v>
      </c>
      <c r="P170" s="66">
        <v>178932</v>
      </c>
      <c r="Q170" s="66"/>
      <c r="R170" s="66">
        <v>178932</v>
      </c>
      <c r="S170" s="33"/>
      <c r="T170" s="5"/>
      <c r="U170" s="10"/>
    </row>
    <row r="171" spans="1:21" ht="24" customHeight="1" x14ac:dyDescent="0.35">
      <c r="A171" s="43" t="s">
        <v>628</v>
      </c>
      <c r="B171" s="43" t="s">
        <v>370</v>
      </c>
      <c r="C171" s="31" t="s">
        <v>371</v>
      </c>
      <c r="D171" s="36"/>
      <c r="E171" s="229" t="s">
        <v>28</v>
      </c>
      <c r="F171" s="290" t="s">
        <v>798</v>
      </c>
      <c r="G171" s="199" t="s">
        <v>796</v>
      </c>
      <c r="H171" s="199" t="s">
        <v>798</v>
      </c>
      <c r="I171" s="199" t="s">
        <v>796</v>
      </c>
      <c r="J171" s="199" t="s">
        <v>794</v>
      </c>
      <c r="K171" s="199">
        <f t="shared" si="22"/>
        <v>2</v>
      </c>
      <c r="L171" s="282"/>
      <c r="M171" s="240">
        <v>7500000</v>
      </c>
      <c r="N171" s="66">
        <v>7500000</v>
      </c>
      <c r="O171" s="66">
        <v>7500000</v>
      </c>
      <c r="P171" s="66">
        <v>7500000</v>
      </c>
      <c r="Q171" s="66"/>
      <c r="R171" s="66">
        <v>7500000</v>
      </c>
      <c r="S171" s="33"/>
      <c r="T171" s="5"/>
      <c r="U171" s="10"/>
    </row>
    <row r="172" spans="1:21" ht="24.65" customHeight="1" x14ac:dyDescent="0.35">
      <c r="A172" s="42" t="s">
        <v>629</v>
      </c>
      <c r="B172" s="42" t="s">
        <v>372</v>
      </c>
      <c r="C172" s="31" t="s">
        <v>474</v>
      </c>
      <c r="D172" s="36"/>
      <c r="E172" s="230" t="s">
        <v>475</v>
      </c>
      <c r="F172" s="267" t="s">
        <v>796</v>
      </c>
      <c r="G172" s="190" t="s">
        <v>796</v>
      </c>
      <c r="H172" s="190" t="s">
        <v>796</v>
      </c>
      <c r="I172" s="190" t="s">
        <v>796</v>
      </c>
      <c r="J172" s="190" t="s">
        <v>794</v>
      </c>
      <c r="K172" s="190">
        <f t="shared" si="22"/>
        <v>4</v>
      </c>
      <c r="L172" s="282"/>
      <c r="M172" s="251">
        <v>0</v>
      </c>
      <c r="N172" s="41">
        <v>0</v>
      </c>
      <c r="O172" s="41">
        <v>0</v>
      </c>
      <c r="P172" s="41">
        <v>0</v>
      </c>
      <c r="Q172" s="41"/>
      <c r="R172" s="41">
        <v>0</v>
      </c>
      <c r="S172" s="42"/>
      <c r="T172" s="5"/>
      <c r="U172" s="10"/>
    </row>
    <row r="173" spans="1:21" ht="39.75" customHeight="1" x14ac:dyDescent="0.35">
      <c r="A173" s="43" t="s">
        <v>630</v>
      </c>
      <c r="B173" s="43" t="s">
        <v>373</v>
      </c>
      <c r="C173" s="31" t="s">
        <v>374</v>
      </c>
      <c r="D173" s="92"/>
      <c r="E173" s="229" t="s">
        <v>28</v>
      </c>
      <c r="F173" s="290" t="s">
        <v>796</v>
      </c>
      <c r="G173" s="199" t="s">
        <v>796</v>
      </c>
      <c r="H173" s="199" t="s">
        <v>796</v>
      </c>
      <c r="I173" s="199" t="s">
        <v>795</v>
      </c>
      <c r="J173" s="199" t="s">
        <v>794</v>
      </c>
      <c r="K173" s="199">
        <f t="shared" si="22"/>
        <v>5</v>
      </c>
      <c r="L173" s="282" t="s">
        <v>797</v>
      </c>
      <c r="M173" s="240">
        <v>552333</v>
      </c>
      <c r="N173" s="66">
        <v>553472</v>
      </c>
      <c r="O173" s="66">
        <v>554487</v>
      </c>
      <c r="P173" s="66">
        <v>556177</v>
      </c>
      <c r="Q173" s="66"/>
      <c r="R173" s="66">
        <v>555394</v>
      </c>
      <c r="S173" s="33"/>
      <c r="T173" s="5"/>
      <c r="U173" s="10"/>
    </row>
    <row r="174" spans="1:21" ht="17.5" customHeight="1" x14ac:dyDescent="0.35">
      <c r="A174" s="43" t="s">
        <v>631</v>
      </c>
      <c r="B174" s="43" t="s">
        <v>375</v>
      </c>
      <c r="C174" s="51" t="s">
        <v>376</v>
      </c>
      <c r="D174" s="84" t="s">
        <v>234</v>
      </c>
      <c r="E174" s="225" t="s">
        <v>346</v>
      </c>
      <c r="F174" s="267" t="s">
        <v>798</v>
      </c>
      <c r="G174" s="190" t="s">
        <v>795</v>
      </c>
      <c r="H174" s="190" t="s">
        <v>798</v>
      </c>
      <c r="I174" s="190" t="s">
        <v>795</v>
      </c>
      <c r="J174" s="190" t="s">
        <v>794</v>
      </c>
      <c r="K174" s="190">
        <f t="shared" si="22"/>
        <v>4</v>
      </c>
      <c r="L174" s="282"/>
      <c r="M174" s="241">
        <v>2673000</v>
      </c>
      <c r="N174" s="59">
        <v>2673000</v>
      </c>
      <c r="O174" s="59">
        <v>2673000</v>
      </c>
      <c r="P174" s="35"/>
      <c r="Q174" s="35"/>
      <c r="R174" s="35"/>
      <c r="S174" s="57" t="s">
        <v>209</v>
      </c>
      <c r="T174" s="5"/>
      <c r="U174" s="10"/>
    </row>
    <row r="175" spans="1:21" ht="21" x14ac:dyDescent="0.35">
      <c r="A175" s="43" t="s">
        <v>632</v>
      </c>
      <c r="B175" s="43" t="s">
        <v>377</v>
      </c>
      <c r="C175" s="31" t="s">
        <v>378</v>
      </c>
      <c r="D175" s="36"/>
      <c r="E175" s="229" t="s">
        <v>28</v>
      </c>
      <c r="F175" s="290" t="s">
        <v>795</v>
      </c>
      <c r="G175" s="199" t="s">
        <v>795</v>
      </c>
      <c r="H175" s="199" t="s">
        <v>795</v>
      </c>
      <c r="I175" s="199" t="s">
        <v>795</v>
      </c>
      <c r="J175" s="199" t="s">
        <v>794</v>
      </c>
      <c r="K175" s="199">
        <f t="shared" si="22"/>
        <v>8</v>
      </c>
      <c r="L175" s="282"/>
      <c r="M175" s="240">
        <v>2478498</v>
      </c>
      <c r="N175" s="66">
        <v>2444189</v>
      </c>
      <c r="O175" s="66">
        <v>2444189</v>
      </c>
      <c r="P175" s="66">
        <v>2444189</v>
      </c>
      <c r="Q175" s="66"/>
      <c r="R175" s="66">
        <v>2444189</v>
      </c>
      <c r="S175" s="33"/>
      <c r="T175" s="5"/>
      <c r="U175" s="10"/>
    </row>
    <row r="176" spans="1:21" ht="21" customHeight="1" x14ac:dyDescent="0.35">
      <c r="A176" s="452" t="s">
        <v>18</v>
      </c>
      <c r="B176" s="453"/>
      <c r="C176" s="453"/>
      <c r="D176" s="453"/>
      <c r="E176" s="453"/>
      <c r="F176" s="259"/>
      <c r="G176" s="215"/>
      <c r="H176" s="215"/>
      <c r="I176" s="215"/>
      <c r="J176" s="215"/>
      <c r="K176" s="215"/>
      <c r="L176" s="260"/>
      <c r="M176" s="235">
        <f>SUM(M177)</f>
        <v>3192100</v>
      </c>
      <c r="N176" s="213">
        <f t="shared" ref="N176:R176" si="23">SUM(N177)</f>
        <v>1523207</v>
      </c>
      <c r="O176" s="213">
        <f t="shared" si="23"/>
        <v>1318409</v>
      </c>
      <c r="P176" s="213">
        <f t="shared" si="23"/>
        <v>1318409</v>
      </c>
      <c r="Q176" s="213"/>
      <c r="R176" s="213">
        <f t="shared" si="23"/>
        <v>1318409</v>
      </c>
      <c r="S176" s="213"/>
      <c r="T176" s="5"/>
      <c r="U176" s="10"/>
    </row>
    <row r="177" spans="1:22" ht="35.15" customHeight="1" x14ac:dyDescent="0.35">
      <c r="A177" s="43" t="s">
        <v>633</v>
      </c>
      <c r="B177" s="43" t="s">
        <v>231</v>
      </c>
      <c r="C177" s="31" t="s">
        <v>393</v>
      </c>
      <c r="D177" s="58"/>
      <c r="E177" s="226" t="s">
        <v>28</v>
      </c>
      <c r="F177" s="291">
        <v>0</v>
      </c>
      <c r="G177" s="204">
        <v>1</v>
      </c>
      <c r="H177" s="204">
        <v>1</v>
      </c>
      <c r="I177" s="204">
        <v>2</v>
      </c>
      <c r="J177" s="204" t="s">
        <v>793</v>
      </c>
      <c r="K177" s="205">
        <f>SUM(F177:I177)</f>
        <v>4</v>
      </c>
      <c r="L177" s="282">
        <v>4</v>
      </c>
      <c r="M177" s="240">
        <v>3192100</v>
      </c>
      <c r="N177" s="66">
        <v>1523207</v>
      </c>
      <c r="O177" s="66">
        <v>1318409</v>
      </c>
      <c r="P177" s="66">
        <v>1318409</v>
      </c>
      <c r="Q177" s="66"/>
      <c r="R177" s="66">
        <v>1318409</v>
      </c>
      <c r="S177" s="33"/>
      <c r="T177" s="5"/>
      <c r="U177" s="10"/>
    </row>
    <row r="178" spans="1:22" ht="20.149999999999999" customHeight="1" x14ac:dyDescent="0.35">
      <c r="A178" s="452" t="s">
        <v>388</v>
      </c>
      <c r="B178" s="453"/>
      <c r="C178" s="453"/>
      <c r="D178" s="453"/>
      <c r="E178" s="453"/>
      <c r="F178" s="257"/>
      <c r="G178" s="212"/>
      <c r="H178" s="212"/>
      <c r="I178" s="212"/>
      <c r="J178" s="212"/>
      <c r="K178" s="212"/>
      <c r="L178" s="258"/>
      <c r="M178" s="235">
        <f>SUM(M179:M180)</f>
        <v>85197502</v>
      </c>
      <c r="N178" s="213">
        <f t="shared" ref="N178:R178" si="24">SUM(N179:N180)</f>
        <v>168904</v>
      </c>
      <c r="O178" s="213">
        <f t="shared" si="24"/>
        <v>478621</v>
      </c>
      <c r="P178" s="213">
        <f t="shared" si="24"/>
        <v>478621</v>
      </c>
      <c r="Q178" s="213"/>
      <c r="R178" s="213">
        <f t="shared" si="24"/>
        <v>478621</v>
      </c>
      <c r="S178" s="220"/>
      <c r="T178" s="5"/>
      <c r="U178" s="10"/>
    </row>
    <row r="179" spans="1:22" ht="23.25" customHeight="1" x14ac:dyDescent="0.35">
      <c r="A179" s="43" t="s">
        <v>634</v>
      </c>
      <c r="B179" s="43" t="s">
        <v>389</v>
      </c>
      <c r="C179" s="31" t="s">
        <v>390</v>
      </c>
      <c r="D179" s="58"/>
      <c r="E179" s="222" t="s">
        <v>405</v>
      </c>
      <c r="F179" s="267" t="s">
        <v>798</v>
      </c>
      <c r="G179" s="190">
        <v>2</v>
      </c>
      <c r="H179" s="190">
        <v>2</v>
      </c>
      <c r="I179" s="190" t="s">
        <v>795</v>
      </c>
      <c r="J179" s="190" t="s">
        <v>793</v>
      </c>
      <c r="K179" s="190">
        <f t="shared" ref="K179:K180" si="25">F179+G179+H179+I179</f>
        <v>6</v>
      </c>
      <c r="L179" s="268"/>
      <c r="M179" s="239">
        <v>85000000</v>
      </c>
      <c r="N179" s="39"/>
      <c r="O179" s="39"/>
      <c r="P179" s="39"/>
      <c r="Q179" s="59"/>
      <c r="R179" s="59"/>
      <c r="S179" s="57" t="s">
        <v>109</v>
      </c>
      <c r="T179" s="5"/>
      <c r="U179" s="10"/>
    </row>
    <row r="180" spans="1:22" ht="26.15" customHeight="1" x14ac:dyDescent="0.35">
      <c r="A180" s="43" t="s">
        <v>635</v>
      </c>
      <c r="B180" s="43" t="s">
        <v>391</v>
      </c>
      <c r="C180" s="31" t="s">
        <v>392</v>
      </c>
      <c r="D180" s="37" t="s">
        <v>221</v>
      </c>
      <c r="E180" s="225" t="s">
        <v>652</v>
      </c>
      <c r="F180" s="263">
        <v>0</v>
      </c>
      <c r="G180" s="188">
        <v>1</v>
      </c>
      <c r="H180" s="188">
        <v>0</v>
      </c>
      <c r="I180" s="188">
        <v>0</v>
      </c>
      <c r="J180" s="188" t="s">
        <v>794</v>
      </c>
      <c r="K180" s="188">
        <f t="shared" si="25"/>
        <v>1</v>
      </c>
      <c r="L180" s="268" t="s">
        <v>797</v>
      </c>
      <c r="M180" s="239">
        <v>197502</v>
      </c>
      <c r="N180" s="39">
        <v>168904</v>
      </c>
      <c r="O180" s="39">
        <v>478621</v>
      </c>
      <c r="P180" s="39">
        <v>478621</v>
      </c>
      <c r="Q180" s="59"/>
      <c r="R180" s="59">
        <v>478621</v>
      </c>
      <c r="S180" s="11"/>
      <c r="T180" s="5"/>
      <c r="U180" s="10"/>
    </row>
    <row r="181" spans="1:22" ht="21.65" customHeight="1" x14ac:dyDescent="0.35">
      <c r="A181" s="452" t="s">
        <v>874</v>
      </c>
      <c r="B181" s="453"/>
      <c r="C181" s="453"/>
      <c r="D181" s="453"/>
      <c r="E181" s="453"/>
      <c r="F181" s="257"/>
      <c r="G181" s="212"/>
      <c r="H181" s="212"/>
      <c r="I181" s="212"/>
      <c r="J181" s="212"/>
      <c r="K181" s="212"/>
      <c r="L181" s="258"/>
      <c r="M181" s="235">
        <f>M182+M183+M184+M185+M186+M187</f>
        <v>83562612.011241019</v>
      </c>
      <c r="N181" s="213">
        <f>N182+N183+N184+N185+N186+N187</f>
        <v>88649287.011241019</v>
      </c>
      <c r="O181" s="213">
        <f>O182+O183+O184+O185+O186+O187</f>
        <v>89973226.011241019</v>
      </c>
      <c r="P181" s="213">
        <f>P182+P183+P184+P185+P186+P187</f>
        <v>90141193.011241019</v>
      </c>
      <c r="Q181" s="213"/>
      <c r="R181" s="213">
        <f>R182+R183+R184+R185+R186+R187</f>
        <v>90141193</v>
      </c>
      <c r="S181" s="220"/>
      <c r="T181" s="5"/>
      <c r="U181" s="10"/>
    </row>
    <row r="182" spans="1:22" ht="12.65" customHeight="1" x14ac:dyDescent="0.35">
      <c r="A182" s="43" t="s">
        <v>636</v>
      </c>
      <c r="B182" s="43" t="s">
        <v>215</v>
      </c>
      <c r="C182" s="31" t="s">
        <v>434</v>
      </c>
      <c r="D182" s="58"/>
      <c r="E182" s="233" t="s">
        <v>28</v>
      </c>
      <c r="F182" s="291">
        <v>2</v>
      </c>
      <c r="G182" s="204">
        <v>2</v>
      </c>
      <c r="H182" s="204">
        <v>1</v>
      </c>
      <c r="I182" s="204">
        <v>2</v>
      </c>
      <c r="J182" s="204" t="s">
        <v>793</v>
      </c>
      <c r="K182" s="205">
        <f t="shared" ref="K182:K187" si="26">SUM(F182:I182)</f>
        <v>7</v>
      </c>
      <c r="L182" s="292">
        <v>4</v>
      </c>
      <c r="M182" s="240">
        <v>75000000</v>
      </c>
      <c r="N182" s="66">
        <v>75000000</v>
      </c>
      <c r="O182" s="66">
        <v>75000000</v>
      </c>
      <c r="P182" s="66">
        <v>75000000</v>
      </c>
      <c r="Q182" s="66"/>
      <c r="R182" s="66">
        <v>75000000</v>
      </c>
      <c r="S182" s="11"/>
      <c r="T182" s="5"/>
      <c r="U182" s="10"/>
    </row>
    <row r="183" spans="1:22" ht="34.5" customHeight="1" x14ac:dyDescent="0.35">
      <c r="A183" s="43" t="s">
        <v>637</v>
      </c>
      <c r="B183" s="43" t="s">
        <v>216</v>
      </c>
      <c r="C183" s="51" t="s">
        <v>435</v>
      </c>
      <c r="D183" s="58"/>
      <c r="E183" s="233" t="s">
        <v>28</v>
      </c>
      <c r="F183" s="291">
        <v>0</v>
      </c>
      <c r="G183" s="204">
        <v>2</v>
      </c>
      <c r="H183" s="204">
        <v>2</v>
      </c>
      <c r="I183" s="204">
        <v>1</v>
      </c>
      <c r="J183" s="204" t="s">
        <v>793</v>
      </c>
      <c r="K183" s="205">
        <f t="shared" si="26"/>
        <v>5</v>
      </c>
      <c r="L183" s="293">
        <v>2</v>
      </c>
      <c r="M183" s="240">
        <v>5073661</v>
      </c>
      <c r="N183" s="66">
        <v>6497608</v>
      </c>
      <c r="O183" s="66">
        <v>7152138</v>
      </c>
      <c r="P183" s="66">
        <v>7429813</v>
      </c>
      <c r="Q183" s="66"/>
      <c r="R183" s="66">
        <v>7429813</v>
      </c>
      <c r="S183" s="33"/>
      <c r="T183" s="5"/>
      <c r="U183" s="10"/>
    </row>
    <row r="184" spans="1:22" ht="45" customHeight="1" x14ac:dyDescent="0.35">
      <c r="A184" s="43" t="s">
        <v>638</v>
      </c>
      <c r="B184" s="43" t="s">
        <v>217</v>
      </c>
      <c r="C184" s="51" t="s">
        <v>436</v>
      </c>
      <c r="D184" s="58"/>
      <c r="E184" s="233" t="s">
        <v>28</v>
      </c>
      <c r="F184" s="291">
        <v>0</v>
      </c>
      <c r="G184" s="204">
        <v>2</v>
      </c>
      <c r="H184" s="204">
        <v>1</v>
      </c>
      <c r="I184" s="204">
        <v>1</v>
      </c>
      <c r="J184" s="204" t="s">
        <v>794</v>
      </c>
      <c r="K184" s="205">
        <f t="shared" si="26"/>
        <v>4</v>
      </c>
      <c r="L184" s="293">
        <v>2</v>
      </c>
      <c r="M184" s="240">
        <v>899298</v>
      </c>
      <c r="N184" s="66">
        <v>1401260</v>
      </c>
      <c r="O184" s="66">
        <v>1610293</v>
      </c>
      <c r="P184" s="66">
        <v>1714004</v>
      </c>
      <c r="Q184" s="66"/>
      <c r="R184" s="66">
        <v>1714004</v>
      </c>
      <c r="S184" s="33"/>
      <c r="T184" s="5"/>
      <c r="U184" s="10"/>
    </row>
    <row r="185" spans="1:22" ht="47.15" customHeight="1" x14ac:dyDescent="0.35">
      <c r="A185" s="43" t="s">
        <v>639</v>
      </c>
      <c r="B185" s="43" t="s">
        <v>220</v>
      </c>
      <c r="C185" s="51" t="s">
        <v>437</v>
      </c>
      <c r="D185" s="32"/>
      <c r="E185" s="233" t="s">
        <v>28</v>
      </c>
      <c r="F185" s="291">
        <v>0</v>
      </c>
      <c r="G185" s="204">
        <v>2</v>
      </c>
      <c r="H185" s="204">
        <v>2</v>
      </c>
      <c r="I185" s="204">
        <v>2</v>
      </c>
      <c r="J185" s="204" t="s">
        <v>794</v>
      </c>
      <c r="K185" s="205">
        <f t="shared" si="26"/>
        <v>6</v>
      </c>
      <c r="L185" s="282">
        <v>4</v>
      </c>
      <c r="M185" s="240">
        <v>1502502.0112410162</v>
      </c>
      <c r="N185" s="66">
        <v>1511041.0112410162</v>
      </c>
      <c r="O185" s="66">
        <v>3518639.011241016</v>
      </c>
      <c r="P185" s="66">
        <v>3525575.011241016</v>
      </c>
      <c r="Q185" s="66"/>
      <c r="R185" s="66">
        <v>3525575</v>
      </c>
      <c r="S185" s="11"/>
      <c r="T185" s="5"/>
      <c r="U185" s="10"/>
    </row>
    <row r="186" spans="1:22" ht="14.5" customHeight="1" x14ac:dyDescent="0.35">
      <c r="A186" s="43" t="s">
        <v>640</v>
      </c>
      <c r="B186" s="43" t="s">
        <v>222</v>
      </c>
      <c r="C186" s="51" t="s">
        <v>438</v>
      </c>
      <c r="D186" s="58"/>
      <c r="E186" s="233" t="s">
        <v>28</v>
      </c>
      <c r="F186" s="291">
        <v>0</v>
      </c>
      <c r="G186" s="204">
        <v>2</v>
      </c>
      <c r="H186" s="204">
        <v>2</v>
      </c>
      <c r="I186" s="204">
        <v>2</v>
      </c>
      <c r="J186" s="204" t="s">
        <v>794</v>
      </c>
      <c r="K186" s="205">
        <f t="shared" si="26"/>
        <v>6</v>
      </c>
      <c r="L186" s="282">
        <v>4</v>
      </c>
      <c r="M186" s="240">
        <v>747151</v>
      </c>
      <c r="N186" s="66">
        <v>1265398</v>
      </c>
      <c r="O186" s="66">
        <v>2381656</v>
      </c>
      <c r="P186" s="66">
        <v>2385105</v>
      </c>
      <c r="Q186" s="66"/>
      <c r="R186" s="66">
        <v>2385105</v>
      </c>
      <c r="S186" s="33"/>
      <c r="T186" s="5"/>
      <c r="U186" s="10"/>
    </row>
    <row r="187" spans="1:22" ht="24.65" customHeight="1" x14ac:dyDescent="0.35">
      <c r="A187" s="43" t="s">
        <v>641</v>
      </c>
      <c r="B187" s="43" t="s">
        <v>224</v>
      </c>
      <c r="C187" s="31" t="s">
        <v>439</v>
      </c>
      <c r="D187" s="37" t="s">
        <v>223</v>
      </c>
      <c r="E187" s="225" t="s">
        <v>440</v>
      </c>
      <c r="F187" s="294">
        <v>0</v>
      </c>
      <c r="G187" s="206">
        <v>0</v>
      </c>
      <c r="H187" s="206">
        <v>1</v>
      </c>
      <c r="I187" s="206">
        <v>0</v>
      </c>
      <c r="J187" s="206" t="s">
        <v>793</v>
      </c>
      <c r="K187" s="207">
        <f t="shared" si="26"/>
        <v>1</v>
      </c>
      <c r="L187" s="268">
        <v>2</v>
      </c>
      <c r="M187" s="239">
        <v>340000</v>
      </c>
      <c r="N187" s="39">
        <v>2973980</v>
      </c>
      <c r="O187" s="39">
        <v>310500</v>
      </c>
      <c r="P187" s="39">
        <v>86696</v>
      </c>
      <c r="Q187" s="59"/>
      <c r="R187" s="59">
        <v>86696</v>
      </c>
      <c r="S187" s="11"/>
      <c r="T187" s="5"/>
      <c r="U187" s="20"/>
      <c r="V187" s="20"/>
    </row>
    <row r="188" spans="1:22" ht="18" customHeight="1" x14ac:dyDescent="0.35">
      <c r="A188" s="452" t="s">
        <v>19</v>
      </c>
      <c r="B188" s="453"/>
      <c r="C188" s="453"/>
      <c r="D188" s="453"/>
      <c r="E188" s="453"/>
      <c r="F188" s="257"/>
      <c r="G188" s="212"/>
      <c r="H188" s="212"/>
      <c r="I188" s="212"/>
      <c r="J188" s="212"/>
      <c r="K188" s="212"/>
      <c r="L188" s="258"/>
      <c r="M188" s="235">
        <v>1525499</v>
      </c>
      <c r="N188" s="213">
        <v>1525499</v>
      </c>
      <c r="O188" s="213">
        <v>1525499</v>
      </c>
      <c r="P188" s="213">
        <v>1525499</v>
      </c>
      <c r="Q188" s="213"/>
      <c r="R188" s="213">
        <v>1525499</v>
      </c>
      <c r="S188" s="220"/>
      <c r="T188" s="5"/>
      <c r="U188" s="10"/>
    </row>
    <row r="189" spans="1:22" x14ac:dyDescent="0.35">
      <c r="A189" s="43" t="s">
        <v>642</v>
      </c>
      <c r="B189" s="43" t="s">
        <v>225</v>
      </c>
      <c r="C189" s="51" t="s">
        <v>415</v>
      </c>
      <c r="D189" s="36"/>
      <c r="E189" s="233" t="s">
        <v>28</v>
      </c>
      <c r="F189" s="290" t="s">
        <v>795</v>
      </c>
      <c r="G189" s="199" t="s">
        <v>795</v>
      </c>
      <c r="H189" s="199" t="s">
        <v>795</v>
      </c>
      <c r="I189" s="199" t="s">
        <v>796</v>
      </c>
      <c r="J189" s="199" t="s">
        <v>793</v>
      </c>
      <c r="K189" s="199">
        <f t="shared" ref="K189:K191" si="27">F189+G189+H189+I189</f>
        <v>7</v>
      </c>
      <c r="L189" s="282"/>
      <c r="M189" s="240">
        <v>1525499</v>
      </c>
      <c r="N189" s="66">
        <v>1525499</v>
      </c>
      <c r="O189" s="66">
        <v>1525499</v>
      </c>
      <c r="P189" s="66">
        <v>1525499</v>
      </c>
      <c r="Q189" s="66"/>
      <c r="R189" s="66">
        <v>1525499</v>
      </c>
      <c r="S189" s="33"/>
      <c r="T189" s="5"/>
      <c r="U189" s="10"/>
      <c r="V189" s="21"/>
    </row>
    <row r="190" spans="1:22" x14ac:dyDescent="0.35">
      <c r="A190" s="43" t="s">
        <v>643</v>
      </c>
      <c r="B190" s="43" t="s">
        <v>228</v>
      </c>
      <c r="C190" s="51" t="s">
        <v>416</v>
      </c>
      <c r="D190" s="36"/>
      <c r="E190" s="233" t="s">
        <v>28</v>
      </c>
      <c r="F190" s="290" t="s">
        <v>795</v>
      </c>
      <c r="G190" s="199" t="s">
        <v>795</v>
      </c>
      <c r="H190" s="199" t="s">
        <v>795</v>
      </c>
      <c r="I190" s="199" t="s">
        <v>795</v>
      </c>
      <c r="J190" s="199" t="s">
        <v>793</v>
      </c>
      <c r="K190" s="199">
        <f t="shared" si="27"/>
        <v>8</v>
      </c>
      <c r="L190" s="282">
        <v>3</v>
      </c>
      <c r="M190" s="240">
        <v>9179056</v>
      </c>
      <c r="N190" s="66">
        <v>8744056</v>
      </c>
      <c r="O190" s="66">
        <v>9384056</v>
      </c>
      <c r="P190" s="66">
        <v>9244056</v>
      </c>
      <c r="Q190" s="66"/>
      <c r="R190" s="66">
        <v>9244056</v>
      </c>
      <c r="S190" s="33"/>
      <c r="T190" s="5"/>
      <c r="U190" s="10"/>
    </row>
    <row r="191" spans="1:22" ht="24" customHeight="1" x14ac:dyDescent="0.35">
      <c r="A191" s="43" t="s">
        <v>644</v>
      </c>
      <c r="B191" s="43" t="s">
        <v>229</v>
      </c>
      <c r="C191" s="31" t="s">
        <v>417</v>
      </c>
      <c r="D191" s="90"/>
      <c r="E191" s="233" t="s">
        <v>28</v>
      </c>
      <c r="F191" s="290" t="s">
        <v>796</v>
      </c>
      <c r="G191" s="199" t="s">
        <v>795</v>
      </c>
      <c r="H191" s="199" t="s">
        <v>795</v>
      </c>
      <c r="I191" s="199" t="s">
        <v>795</v>
      </c>
      <c r="J191" s="208" t="s">
        <v>793</v>
      </c>
      <c r="K191" s="199">
        <f t="shared" si="27"/>
        <v>7</v>
      </c>
      <c r="L191" s="282">
        <v>4</v>
      </c>
      <c r="M191" s="240">
        <v>19350495</v>
      </c>
      <c r="N191" s="66">
        <v>30736410</v>
      </c>
      <c r="O191" s="66">
        <v>43869459</v>
      </c>
      <c r="P191" s="66">
        <v>58527376</v>
      </c>
      <c r="Q191" s="66"/>
      <c r="R191" s="66">
        <v>58527376</v>
      </c>
      <c r="S191" s="33"/>
      <c r="T191" s="5"/>
      <c r="U191" s="10"/>
    </row>
    <row r="192" spans="1:22" ht="18.649999999999999" customHeight="1" x14ac:dyDescent="0.35">
      <c r="A192" s="452" t="s">
        <v>20</v>
      </c>
      <c r="B192" s="453"/>
      <c r="C192" s="453"/>
      <c r="D192" s="453"/>
      <c r="E192" s="453"/>
      <c r="F192" s="257"/>
      <c r="G192" s="212"/>
      <c r="H192" s="212"/>
      <c r="I192" s="212"/>
      <c r="J192" s="212"/>
      <c r="K192" s="212"/>
      <c r="L192" s="258"/>
      <c r="M192" s="235">
        <f>SUM(M193:M198)</f>
        <v>93163911.069999993</v>
      </c>
      <c r="N192" s="213">
        <f t="shared" ref="N192:R192" si="28">SUM(N193:N198)</f>
        <v>60040675.355999999</v>
      </c>
      <c r="O192" s="213">
        <f t="shared" si="28"/>
        <v>65106132.355999999</v>
      </c>
      <c r="P192" s="213">
        <f t="shared" si="28"/>
        <v>64831132.355999999</v>
      </c>
      <c r="Q192" s="213"/>
      <c r="R192" s="213">
        <f t="shared" si="28"/>
        <v>51586436.265999995</v>
      </c>
      <c r="S192" s="213"/>
      <c r="T192" s="5"/>
      <c r="U192" s="10"/>
    </row>
    <row r="193" spans="1:21" ht="17.5" customHeight="1" x14ac:dyDescent="0.35">
      <c r="A193" s="43" t="s">
        <v>645</v>
      </c>
      <c r="B193" s="43" t="s">
        <v>258</v>
      </c>
      <c r="C193" s="31" t="s">
        <v>379</v>
      </c>
      <c r="D193" s="36"/>
      <c r="E193" s="226" t="s">
        <v>28</v>
      </c>
      <c r="F193" s="295">
        <v>0</v>
      </c>
      <c r="G193" s="205">
        <v>1</v>
      </c>
      <c r="H193" s="205">
        <v>1</v>
      </c>
      <c r="I193" s="205">
        <v>2</v>
      </c>
      <c r="J193" s="199" t="s">
        <v>793</v>
      </c>
      <c r="K193" s="205">
        <f t="shared" ref="K193:K198" si="29">SUM(F193:I193)</f>
        <v>4</v>
      </c>
      <c r="L193" s="282">
        <v>4</v>
      </c>
      <c r="M193" s="240">
        <v>70391257.640000001</v>
      </c>
      <c r="N193" s="66">
        <v>44845201.090000004</v>
      </c>
      <c r="O193" s="66">
        <v>49985658.090000004</v>
      </c>
      <c r="P193" s="66">
        <v>49985658.090000004</v>
      </c>
      <c r="Q193" s="66"/>
      <c r="R193" s="66">
        <v>36740962</v>
      </c>
      <c r="S193" s="33"/>
      <c r="T193" s="5"/>
      <c r="U193" s="10"/>
    </row>
    <row r="194" spans="1:21" ht="36.65" customHeight="1" x14ac:dyDescent="0.35">
      <c r="A194" s="43" t="s">
        <v>646</v>
      </c>
      <c r="B194" s="43" t="s">
        <v>267</v>
      </c>
      <c r="C194" s="51" t="s">
        <v>382</v>
      </c>
      <c r="D194" s="65" t="s">
        <v>380</v>
      </c>
      <c r="E194" s="230" t="s">
        <v>381</v>
      </c>
      <c r="F194" s="296">
        <v>1</v>
      </c>
      <c r="G194" s="207">
        <v>1</v>
      </c>
      <c r="H194" s="207">
        <v>1</v>
      </c>
      <c r="I194" s="207">
        <v>2</v>
      </c>
      <c r="J194" s="190" t="s">
        <v>793</v>
      </c>
      <c r="K194" s="207">
        <f t="shared" si="29"/>
        <v>5</v>
      </c>
      <c r="L194" s="287"/>
      <c r="M194" s="239">
        <v>3253880.13</v>
      </c>
      <c r="N194" s="39">
        <v>2543150.966</v>
      </c>
      <c r="O194" s="39">
        <v>2543150.966</v>
      </c>
      <c r="P194" s="39">
        <v>2543150.966</v>
      </c>
      <c r="Q194" s="59"/>
      <c r="R194" s="39">
        <f>P194</f>
        <v>2543150.966</v>
      </c>
      <c r="S194" s="11"/>
      <c r="T194" s="5"/>
      <c r="U194" s="10"/>
    </row>
    <row r="195" spans="1:21" ht="57" customHeight="1" x14ac:dyDescent="0.35">
      <c r="A195" s="43" t="s">
        <v>647</v>
      </c>
      <c r="B195" s="43" t="s">
        <v>268</v>
      </c>
      <c r="C195" s="31" t="s">
        <v>383</v>
      </c>
      <c r="D195" s="91" t="s">
        <v>259</v>
      </c>
      <c r="E195" s="230" t="s">
        <v>264</v>
      </c>
      <c r="F195" s="296">
        <v>1</v>
      </c>
      <c r="G195" s="207">
        <v>2</v>
      </c>
      <c r="H195" s="207">
        <v>2</v>
      </c>
      <c r="I195" s="207">
        <v>2</v>
      </c>
      <c r="J195" s="190" t="s">
        <v>793</v>
      </c>
      <c r="K195" s="207">
        <f t="shared" si="29"/>
        <v>7</v>
      </c>
      <c r="L195" s="287"/>
      <c r="M195" s="239">
        <v>7345450</v>
      </c>
      <c r="N195" s="39">
        <v>350000</v>
      </c>
      <c r="O195" s="39">
        <v>275000</v>
      </c>
      <c r="P195" s="39"/>
      <c r="Q195" s="59"/>
      <c r="R195" s="39"/>
      <c r="S195" s="11"/>
      <c r="T195" s="5"/>
      <c r="U195" s="10"/>
    </row>
    <row r="196" spans="1:21" ht="15" customHeight="1" x14ac:dyDescent="0.35">
      <c r="A196" s="43" t="s">
        <v>789</v>
      </c>
      <c r="B196" s="43" t="s">
        <v>269</v>
      </c>
      <c r="C196" s="31" t="s">
        <v>384</v>
      </c>
      <c r="D196" s="91" t="s">
        <v>385</v>
      </c>
      <c r="E196" s="230" t="s">
        <v>263</v>
      </c>
      <c r="F196" s="296">
        <v>1</v>
      </c>
      <c r="G196" s="207">
        <v>2</v>
      </c>
      <c r="H196" s="207">
        <v>1</v>
      </c>
      <c r="I196" s="207">
        <v>2</v>
      </c>
      <c r="J196" s="190" t="s">
        <v>794</v>
      </c>
      <c r="K196" s="207">
        <f t="shared" si="29"/>
        <v>6</v>
      </c>
      <c r="L196" s="287"/>
      <c r="M196" s="239">
        <v>8142276</v>
      </c>
      <c r="N196" s="39">
        <v>8271276</v>
      </c>
      <c r="O196" s="39">
        <v>8271276</v>
      </c>
      <c r="P196" s="39">
        <v>8271276</v>
      </c>
      <c r="Q196" s="59"/>
      <c r="R196" s="39">
        <f t="shared" ref="R196" si="30">P196</f>
        <v>8271276</v>
      </c>
      <c r="S196" s="11"/>
      <c r="T196" s="5"/>
      <c r="U196" s="10"/>
    </row>
    <row r="197" spans="1:21" ht="35.5" customHeight="1" x14ac:dyDescent="0.35">
      <c r="A197" s="43" t="s">
        <v>876</v>
      </c>
      <c r="B197" s="43" t="s">
        <v>270</v>
      </c>
      <c r="C197" s="31" t="s">
        <v>386</v>
      </c>
      <c r="D197" s="91" t="s">
        <v>262</v>
      </c>
      <c r="E197" s="230" t="s">
        <v>266</v>
      </c>
      <c r="F197" s="296">
        <v>1</v>
      </c>
      <c r="G197" s="207">
        <v>1</v>
      </c>
      <c r="H197" s="207">
        <v>2</v>
      </c>
      <c r="I197" s="207">
        <v>2</v>
      </c>
      <c r="J197" s="190" t="s">
        <v>793</v>
      </c>
      <c r="K197" s="207">
        <f t="shared" si="29"/>
        <v>6</v>
      </c>
      <c r="L197" s="286"/>
      <c r="M197" s="239">
        <v>827186.3</v>
      </c>
      <c r="N197" s="39">
        <v>827186.3</v>
      </c>
      <c r="O197" s="39">
        <v>827186.3</v>
      </c>
      <c r="P197" s="39">
        <v>827186.3</v>
      </c>
      <c r="Q197" s="59"/>
      <c r="R197" s="39">
        <f>P197</f>
        <v>827186.3</v>
      </c>
      <c r="S197" s="11"/>
      <c r="T197" s="5"/>
      <c r="U197" s="10"/>
    </row>
    <row r="198" spans="1:21" ht="46" customHeight="1" thickBot="1" x14ac:dyDescent="0.4">
      <c r="A198" s="43" t="s">
        <v>877</v>
      </c>
      <c r="B198" s="43" t="s">
        <v>271</v>
      </c>
      <c r="C198" s="31" t="s">
        <v>387</v>
      </c>
      <c r="D198" s="36"/>
      <c r="E198" s="226" t="s">
        <v>28</v>
      </c>
      <c r="F198" s="297">
        <v>1</v>
      </c>
      <c r="G198" s="298">
        <v>2</v>
      </c>
      <c r="H198" s="298">
        <v>1</v>
      </c>
      <c r="I198" s="298">
        <v>2</v>
      </c>
      <c r="J198" s="299" t="s">
        <v>794</v>
      </c>
      <c r="K198" s="298">
        <f t="shared" si="29"/>
        <v>6</v>
      </c>
      <c r="L198" s="300"/>
      <c r="M198" s="240">
        <v>3203861</v>
      </c>
      <c r="N198" s="66">
        <v>3203861</v>
      </c>
      <c r="O198" s="66">
        <v>3203861</v>
      </c>
      <c r="P198" s="66">
        <v>3203861</v>
      </c>
      <c r="Q198" s="66"/>
      <c r="R198" s="66">
        <v>3203861</v>
      </c>
      <c r="S198" s="64"/>
      <c r="T198" s="5"/>
      <c r="U198" s="10"/>
    </row>
    <row r="199" spans="1:21" x14ac:dyDescent="0.35">
      <c r="A199" s="25"/>
      <c r="B199" s="26"/>
      <c r="C199" s="5"/>
      <c r="D199" s="27"/>
      <c r="E199" s="28"/>
      <c r="F199" s="28"/>
      <c r="G199" s="28"/>
      <c r="H199" s="28"/>
      <c r="I199" s="28"/>
      <c r="J199" s="28"/>
      <c r="K199" s="28"/>
      <c r="L199" s="28"/>
      <c r="M199" s="29"/>
      <c r="N199" s="29"/>
      <c r="O199" s="29"/>
      <c r="P199" s="29"/>
      <c r="Q199" s="29"/>
      <c r="R199" s="29"/>
      <c r="S199" s="25"/>
      <c r="T199" s="5"/>
      <c r="U199" s="10"/>
    </row>
    <row r="201" spans="1:21" x14ac:dyDescent="0.35">
      <c r="B201" s="1"/>
      <c r="C201" s="17"/>
      <c r="D201" s="18"/>
      <c r="E201" s="19"/>
      <c r="F201" s="19"/>
      <c r="G201" s="19"/>
      <c r="H201" s="19"/>
      <c r="I201" s="19"/>
      <c r="J201" s="19"/>
      <c r="K201" s="19"/>
      <c r="L201" s="19"/>
      <c r="M201" s="23"/>
    </row>
    <row r="202" spans="1:21" x14ac:dyDescent="0.35">
      <c r="B202" s="454"/>
      <c r="C202" s="454"/>
      <c r="D202" s="3"/>
      <c r="E202" s="4"/>
      <c r="F202" s="4"/>
      <c r="G202" s="4"/>
      <c r="H202" s="4"/>
      <c r="I202" s="4"/>
      <c r="J202" s="4"/>
      <c r="K202" s="4"/>
      <c r="L202" s="4"/>
      <c r="M202" s="23"/>
    </row>
    <row r="203" spans="1:21" x14ac:dyDescent="0.35">
      <c r="B203" s="1"/>
      <c r="C203" s="1"/>
      <c r="D203" s="3"/>
      <c r="E203" s="4"/>
      <c r="F203" s="4"/>
      <c r="G203" s="4"/>
      <c r="H203" s="4"/>
      <c r="I203" s="4"/>
      <c r="J203" s="4"/>
      <c r="K203" s="4"/>
      <c r="L203" s="4"/>
      <c r="M203" s="23"/>
    </row>
    <row r="205" spans="1:21" ht="15.65" customHeight="1" x14ac:dyDescent="0.35">
      <c r="A205" s="16"/>
      <c r="B205" s="16"/>
      <c r="C205" s="16"/>
    </row>
    <row r="206" spans="1:21" ht="15" customHeight="1" x14ac:dyDescent="0.35">
      <c r="A206" s="16"/>
      <c r="B206" s="16"/>
      <c r="C206" s="16"/>
    </row>
  </sheetData>
  <autoFilter ref="A9:S198" xr:uid="{B705ABCD-D633-44BD-834F-90846F1101FB}"/>
  <mergeCells count="30">
    <mergeCell ref="N1:S1"/>
    <mergeCell ref="A3:S3"/>
    <mergeCell ref="A10:E10"/>
    <mergeCell ref="A11:E11"/>
    <mergeCell ref="M5:R5"/>
    <mergeCell ref="F6:J6"/>
    <mergeCell ref="F7:J7"/>
    <mergeCell ref="K6:K8"/>
    <mergeCell ref="L7:L8"/>
    <mergeCell ref="A6:A8"/>
    <mergeCell ref="B6:B8"/>
    <mergeCell ref="C6:C8"/>
    <mergeCell ref="D6:E8"/>
    <mergeCell ref="B202:C202"/>
    <mergeCell ref="A16:E16"/>
    <mergeCell ref="A25:E25"/>
    <mergeCell ref="A32:E32"/>
    <mergeCell ref="A21:E21"/>
    <mergeCell ref="A139:E139"/>
    <mergeCell ref="A192:E192"/>
    <mergeCell ref="A153:E153"/>
    <mergeCell ref="A176:E176"/>
    <mergeCell ref="A178:E178"/>
    <mergeCell ref="A181:E181"/>
    <mergeCell ref="A188:E188"/>
    <mergeCell ref="A14:E14"/>
    <mergeCell ref="A35:E35"/>
    <mergeCell ref="A44:E44"/>
    <mergeCell ref="A107:E107"/>
    <mergeCell ref="A111:E111"/>
  </mergeCells>
  <dataValidations count="3">
    <dataValidation type="whole" errorStyle="information" allowBlank="1" showInputMessage="1" showErrorMessage="1" error="Jāievada skaitlis" sqref="N12:P12 R12 M13:O13 M36:Q39" xr:uid="{9954CC37-131B-43E4-A556-341D0CD4024E}">
      <formula1>-100000000000000</formula1>
      <formula2>100000000000000</formula2>
    </dataValidation>
    <dataValidation type="whole" errorStyle="information" allowBlank="1" showInputMessage="1" showErrorMessage="1" error="Jāievada skaitlis" sqref="M12 M150:R150 N152:Q152 M149:P151 M159:P161 R159:R161" xr:uid="{329D0951-BC58-4BCA-BBDA-8766237A049F}">
      <formula1>-1000000000000</formula1>
      <formula2>1000000000000</formula2>
    </dataValidation>
    <dataValidation errorStyle="information" allowBlank="1" showInputMessage="1" showErrorMessage="1" sqref="C13" xr:uid="{BD45D3B2-AD94-4319-A684-B5CEA79EE1E1}"/>
  </dataValidations>
  <pageMargins left="0.70866141732283472" right="0.70866141732283472" top="0.74803149606299213" bottom="0.74803149606299213" header="0.31496062992125984" footer="0.31496062992125984"/>
  <pageSetup paperSize="9" scale="50" fitToWidth="0" fitToHeight="0" orientation="landscape" r:id="rId1"/>
  <headerFooter>
    <oddFooter>&amp;F</oddFooter>
  </headerFooter>
  <ignoredErrors>
    <ignoredError sqref="D22:D24 D34 D47 D55:D61 D63:D70 D72:D73 D78:D79 D83:D89 D94:D100 D102:D104 D109 D113:D117 D121:D125 D126:D138 D141:D148 D164:D165 D174 D180 D187 D159:D161" twoDigitTextYear="1"/>
    <ignoredError sqref="F26:L26 F28:L31 F36:L43 S61 L70 L82 F108:L110 S129:S131 H143 F147 G152:I152 F154:L176 F179:J179 L180 F189:L189 F191:L191 F190:I190 K190:L190 S174 S150:S152 S136:S138 S120:S124 S106:S108 S93 S86 S28:S31 S26 S17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0241-3575-4441-9723-E1EC5255E144}">
  <sheetPr filterMode="1"/>
  <dimension ref="A1:S349"/>
  <sheetViews>
    <sheetView zoomScale="91" zoomScaleNormal="91" workbookViewId="0">
      <pane xSplit="5" ySplit="7" topLeftCell="F8" activePane="bottomRight" state="frozen"/>
      <selection pane="topRight" activeCell="F1" sqref="F1"/>
      <selection pane="bottomLeft" activeCell="A9" sqref="A9"/>
      <selection pane="bottomRight" activeCell="A3" sqref="A3:S3"/>
    </sheetView>
  </sheetViews>
  <sheetFormatPr defaultColWidth="8.58203125" defaultRowHeight="15.5" x14ac:dyDescent="0.35"/>
  <cols>
    <col min="1" max="1" width="5.33203125" style="6" customWidth="1"/>
    <col min="2" max="2" width="11.83203125" style="6" customWidth="1"/>
    <col min="3" max="3" width="38" style="6" customWidth="1"/>
    <col min="4" max="4" width="13.75" style="6" customWidth="1"/>
    <col min="5" max="5" width="31.75" style="6" customWidth="1"/>
    <col min="6" max="6" width="10.08203125" style="6" customWidth="1"/>
    <col min="7" max="9" width="9.75" style="6" customWidth="1"/>
    <col min="10" max="10" width="11.08203125" style="6" customWidth="1"/>
    <col min="11" max="11" width="9.75" style="6" customWidth="1"/>
    <col min="12" max="12" width="12.25" style="6" customWidth="1"/>
    <col min="13" max="15" width="10.75" style="15" bestFit="1" customWidth="1"/>
    <col min="16" max="16" width="10.75" style="15" customWidth="1"/>
    <col min="17" max="17" width="12.5" style="15" customWidth="1"/>
    <col min="18" max="18" width="12.58203125" style="15" customWidth="1"/>
    <col min="19" max="19" width="8.75" style="6" bestFit="1" customWidth="1"/>
    <col min="20" max="16384" width="8.58203125" style="6"/>
  </cols>
  <sheetData>
    <row r="1" spans="1:19" ht="23.15" customHeight="1" x14ac:dyDescent="0.35">
      <c r="A1" s="1"/>
      <c r="B1" s="1"/>
      <c r="C1" s="3"/>
      <c r="D1" s="4"/>
      <c r="E1" s="3"/>
      <c r="F1" s="3"/>
      <c r="G1" s="3"/>
      <c r="H1" s="3"/>
      <c r="I1" s="3"/>
      <c r="J1" s="3"/>
      <c r="K1" s="3"/>
      <c r="L1" s="3"/>
      <c r="M1" s="22"/>
      <c r="N1" s="455" t="s">
        <v>870</v>
      </c>
      <c r="O1" s="455"/>
      <c r="P1" s="455"/>
      <c r="Q1" s="455"/>
      <c r="R1" s="455"/>
      <c r="S1" s="455"/>
    </row>
    <row r="2" spans="1:19" ht="8.25" customHeight="1" x14ac:dyDescent="0.35">
      <c r="A2" s="1"/>
      <c r="B2" s="1"/>
      <c r="C2" s="3"/>
      <c r="D2" s="4"/>
      <c r="E2" s="3"/>
      <c r="F2" s="3"/>
      <c r="G2" s="3"/>
      <c r="H2" s="3"/>
      <c r="I2" s="3"/>
      <c r="J2" s="3"/>
      <c r="K2" s="3"/>
      <c r="L2" s="3"/>
      <c r="M2" s="22"/>
      <c r="N2" s="22"/>
      <c r="O2" s="22"/>
      <c r="P2" s="22"/>
      <c r="Q2" s="22"/>
      <c r="R2" s="22"/>
      <c r="S2" s="1"/>
    </row>
    <row r="3" spans="1:19" ht="15.5" customHeight="1" thickBot="1" x14ac:dyDescent="0.4">
      <c r="A3" s="456" t="s">
        <v>879</v>
      </c>
      <c r="B3" s="456"/>
      <c r="C3" s="456"/>
      <c r="D3" s="456"/>
      <c r="E3" s="456"/>
      <c r="F3" s="456"/>
      <c r="G3" s="456"/>
      <c r="H3" s="456"/>
      <c r="I3" s="456"/>
      <c r="J3" s="456"/>
      <c r="K3" s="456"/>
      <c r="L3" s="456"/>
      <c r="M3" s="456"/>
      <c r="N3" s="456"/>
      <c r="O3" s="456"/>
      <c r="P3" s="456"/>
      <c r="Q3" s="456"/>
      <c r="R3" s="456"/>
      <c r="S3" s="456"/>
    </row>
    <row r="4" spans="1:19" ht="15.65" customHeight="1" x14ac:dyDescent="0.35">
      <c r="A4" s="463" t="s">
        <v>1</v>
      </c>
      <c r="B4" s="463" t="s">
        <v>2</v>
      </c>
      <c r="C4" s="463" t="s">
        <v>3</v>
      </c>
      <c r="D4" s="464" t="s">
        <v>4</v>
      </c>
      <c r="E4" s="465"/>
      <c r="F4" s="458" t="s">
        <v>781</v>
      </c>
      <c r="G4" s="459"/>
      <c r="H4" s="459"/>
      <c r="I4" s="459"/>
      <c r="J4" s="459"/>
      <c r="K4" s="459" t="s">
        <v>782</v>
      </c>
      <c r="L4" s="468" t="s">
        <v>783</v>
      </c>
      <c r="M4" s="466" t="s">
        <v>0</v>
      </c>
      <c r="N4" s="467"/>
      <c r="O4" s="467"/>
      <c r="P4" s="467"/>
      <c r="Q4" s="467"/>
      <c r="R4" s="467"/>
      <c r="S4" s="464" t="s">
        <v>6</v>
      </c>
    </row>
    <row r="5" spans="1:19" ht="65.150000000000006" customHeight="1" x14ac:dyDescent="0.35">
      <c r="A5" s="463"/>
      <c r="B5" s="463"/>
      <c r="C5" s="463"/>
      <c r="D5" s="464"/>
      <c r="E5" s="465"/>
      <c r="F5" s="460"/>
      <c r="G5" s="461"/>
      <c r="H5" s="461"/>
      <c r="I5" s="461"/>
      <c r="J5" s="461"/>
      <c r="K5" s="461"/>
      <c r="L5" s="462"/>
      <c r="M5" s="103" t="s">
        <v>5</v>
      </c>
      <c r="N5" s="8" t="s">
        <v>21</v>
      </c>
      <c r="O5" s="8" t="s">
        <v>278</v>
      </c>
      <c r="P5" s="8" t="s">
        <v>279</v>
      </c>
      <c r="Q5" s="9" t="s">
        <v>22</v>
      </c>
      <c r="R5" s="9" t="s">
        <v>23</v>
      </c>
      <c r="S5" s="464"/>
    </row>
    <row r="6" spans="1:19" ht="23.5" customHeight="1" x14ac:dyDescent="0.35">
      <c r="A6" s="463"/>
      <c r="B6" s="463"/>
      <c r="C6" s="463"/>
      <c r="D6" s="464"/>
      <c r="E6" s="465"/>
      <c r="F6" s="460" t="s">
        <v>658</v>
      </c>
      <c r="G6" s="461"/>
      <c r="H6" s="461"/>
      <c r="I6" s="461"/>
      <c r="J6" s="461"/>
      <c r="K6" s="461"/>
      <c r="L6" s="253" t="s">
        <v>658</v>
      </c>
      <c r="M6" s="103"/>
      <c r="N6" s="8"/>
      <c r="O6" s="8"/>
      <c r="P6" s="8"/>
      <c r="Q6" s="9"/>
      <c r="R6" s="9"/>
      <c r="S6" s="8"/>
    </row>
    <row r="7" spans="1:19" ht="97.5" customHeight="1" x14ac:dyDescent="0.35">
      <c r="A7" s="463"/>
      <c r="B7" s="463"/>
      <c r="C7" s="463"/>
      <c r="D7" s="464"/>
      <c r="E7" s="465"/>
      <c r="F7" s="450" t="s">
        <v>653</v>
      </c>
      <c r="G7" s="451" t="s">
        <v>654</v>
      </c>
      <c r="H7" s="451" t="s">
        <v>655</v>
      </c>
      <c r="I7" s="451" t="s">
        <v>656</v>
      </c>
      <c r="J7" s="451" t="s">
        <v>657</v>
      </c>
      <c r="K7" s="461"/>
      <c r="L7" s="253" t="s">
        <v>784</v>
      </c>
      <c r="M7" s="103"/>
      <c r="N7" s="8"/>
      <c r="O7" s="8"/>
      <c r="P7" s="8"/>
      <c r="Q7" s="9"/>
      <c r="R7" s="9"/>
      <c r="S7" s="8"/>
    </row>
    <row r="8" spans="1:19" x14ac:dyDescent="0.35">
      <c r="A8" s="7"/>
      <c r="B8" s="7"/>
      <c r="C8" s="7"/>
      <c r="D8" s="465"/>
      <c r="E8" s="471"/>
      <c r="F8" s="255"/>
      <c r="G8" s="103"/>
      <c r="H8" s="103"/>
      <c r="I8" s="103"/>
      <c r="J8" s="103"/>
      <c r="K8" s="141"/>
      <c r="L8" s="256"/>
      <c r="M8" s="103"/>
      <c r="N8" s="8"/>
      <c r="O8" s="8"/>
      <c r="P8" s="8"/>
      <c r="Q8" s="9"/>
      <c r="R8" s="9"/>
      <c r="S8" s="8"/>
    </row>
    <row r="9" spans="1:19" hidden="1" x14ac:dyDescent="0.35">
      <c r="A9" s="472" t="s">
        <v>7</v>
      </c>
      <c r="B9" s="472"/>
      <c r="C9" s="472"/>
      <c r="D9" s="472"/>
      <c r="E9" s="452"/>
      <c r="F9" s="257"/>
      <c r="G9" s="212"/>
      <c r="H9" s="212"/>
      <c r="I9" s="212"/>
      <c r="J9" s="212"/>
      <c r="K9" s="212"/>
      <c r="L9" s="258"/>
      <c r="M9" s="235">
        <f t="shared" ref="M9:R9" si="0">M10+M18+M25+M35+M37+M39+M41+M43+M45+M47+M49+M51+M53+M55+M57+M59+M61+M63+M65+M74+M84+M94+M97+M99+M101+M107+M139</f>
        <v>370437682</v>
      </c>
      <c r="N9" s="213">
        <f t="shared" si="0"/>
        <v>510406056</v>
      </c>
      <c r="O9" s="213">
        <f t="shared" si="0"/>
        <v>558253825</v>
      </c>
      <c r="P9" s="213">
        <f t="shared" si="0"/>
        <v>441677172</v>
      </c>
      <c r="Q9" s="213">
        <f t="shared" si="0"/>
        <v>16096220</v>
      </c>
      <c r="R9" s="213">
        <f t="shared" si="0"/>
        <v>445680116</v>
      </c>
      <c r="S9" s="301"/>
    </row>
    <row r="10" spans="1:19" ht="33.65" hidden="1" customHeight="1" x14ac:dyDescent="0.35">
      <c r="A10" s="302" t="s">
        <v>483</v>
      </c>
      <c r="B10" s="302" t="s">
        <v>659</v>
      </c>
      <c r="C10" s="303" t="s">
        <v>660</v>
      </c>
      <c r="D10" s="473"/>
      <c r="E10" s="474"/>
      <c r="F10" s="372">
        <v>0</v>
      </c>
      <c r="G10" s="331">
        <v>1</v>
      </c>
      <c r="H10" s="331">
        <v>2</v>
      </c>
      <c r="I10" s="331">
        <v>0</v>
      </c>
      <c r="J10" s="331" t="s">
        <v>793</v>
      </c>
      <c r="K10" s="331">
        <v>3</v>
      </c>
      <c r="L10" s="373">
        <v>2</v>
      </c>
      <c r="M10" s="363">
        <f>M11+M17</f>
        <v>92218810</v>
      </c>
      <c r="N10" s="304">
        <f t="shared" ref="N10:R10" si="1">N11+N17</f>
        <v>174595304</v>
      </c>
      <c r="O10" s="304">
        <f t="shared" si="1"/>
        <v>249246066</v>
      </c>
      <c r="P10" s="304">
        <f t="shared" si="1"/>
        <v>249157170</v>
      </c>
      <c r="Q10" s="304"/>
      <c r="R10" s="304">
        <f t="shared" si="1"/>
        <v>253377616</v>
      </c>
      <c r="S10" s="305"/>
    </row>
    <row r="11" spans="1:19" hidden="1" x14ac:dyDescent="0.35">
      <c r="A11" s="105"/>
      <c r="B11" s="106"/>
      <c r="C11" s="107" t="s">
        <v>661</v>
      </c>
      <c r="D11" s="107"/>
      <c r="E11" s="350" t="s">
        <v>28</v>
      </c>
      <c r="F11" s="374"/>
      <c r="G11" s="38"/>
      <c r="H11" s="38"/>
      <c r="I11" s="38"/>
      <c r="J11" s="38"/>
      <c r="K11" s="38"/>
      <c r="L11" s="375"/>
      <c r="M11" s="364">
        <f>M12+M13+M14+M15+M16</f>
        <v>79239610</v>
      </c>
      <c r="N11" s="108">
        <f t="shared" ref="N11:P11" si="2">N12+N13+N14+N15+N16</f>
        <v>155757150</v>
      </c>
      <c r="O11" s="108">
        <f t="shared" si="2"/>
        <v>221418197</v>
      </c>
      <c r="P11" s="108">
        <f t="shared" si="2"/>
        <v>221418197</v>
      </c>
      <c r="Q11" s="108"/>
      <c r="R11" s="108">
        <f>R12+R13+R14+R15+R16</f>
        <v>224994916</v>
      </c>
      <c r="S11" s="109"/>
    </row>
    <row r="12" spans="1:19" hidden="1" x14ac:dyDescent="0.35">
      <c r="A12" s="105"/>
      <c r="B12" s="106"/>
      <c r="C12" s="107"/>
      <c r="D12" s="110" t="s">
        <v>61</v>
      </c>
      <c r="E12" s="351" t="s">
        <v>66</v>
      </c>
      <c r="F12" s="374"/>
      <c r="G12" s="63"/>
      <c r="H12" s="63"/>
      <c r="I12" s="63"/>
      <c r="J12" s="63"/>
      <c r="K12" s="38"/>
      <c r="L12" s="376"/>
      <c r="M12" s="246">
        <v>40642225</v>
      </c>
      <c r="N12" s="76">
        <v>80535217</v>
      </c>
      <c r="O12" s="76">
        <v>117414487</v>
      </c>
      <c r="P12" s="76">
        <v>117414487</v>
      </c>
      <c r="Q12" s="76"/>
      <c r="R12" s="76">
        <v>119036097</v>
      </c>
      <c r="S12" s="111"/>
    </row>
    <row r="13" spans="1:19" hidden="1" x14ac:dyDescent="0.35">
      <c r="A13" s="105"/>
      <c r="B13" s="106"/>
      <c r="C13" s="107"/>
      <c r="D13" s="110" t="s">
        <v>44</v>
      </c>
      <c r="E13" s="351" t="s">
        <v>67</v>
      </c>
      <c r="F13" s="377"/>
      <c r="G13" s="143"/>
      <c r="H13" s="143"/>
      <c r="I13" s="143"/>
      <c r="J13" s="143"/>
      <c r="K13" s="38"/>
      <c r="L13" s="378"/>
      <c r="M13" s="246">
        <v>22230000</v>
      </c>
      <c r="N13" s="76">
        <v>41958838</v>
      </c>
      <c r="O13" s="76">
        <v>57375104</v>
      </c>
      <c r="P13" s="76">
        <v>57375104</v>
      </c>
      <c r="Q13" s="76"/>
      <c r="R13" s="76">
        <v>58537123</v>
      </c>
      <c r="S13" s="111"/>
    </row>
    <row r="14" spans="1:19" hidden="1" x14ac:dyDescent="0.35">
      <c r="A14" s="105"/>
      <c r="B14" s="106"/>
      <c r="C14" s="107"/>
      <c r="D14" s="110" t="s">
        <v>62</v>
      </c>
      <c r="E14" s="351" t="s">
        <v>68</v>
      </c>
      <c r="F14" s="379"/>
      <c r="G14" s="45"/>
      <c r="H14" s="45"/>
      <c r="I14" s="45"/>
      <c r="J14" s="45"/>
      <c r="K14" s="38"/>
      <c r="L14" s="380"/>
      <c r="M14" s="246">
        <v>15802300</v>
      </c>
      <c r="N14" s="76">
        <v>32497114</v>
      </c>
      <c r="O14" s="76">
        <v>45325728</v>
      </c>
      <c r="P14" s="76">
        <v>45325728</v>
      </c>
      <c r="Q14" s="76"/>
      <c r="R14" s="76">
        <v>46012650</v>
      </c>
      <c r="S14" s="111"/>
    </row>
    <row r="15" spans="1:19" ht="26.15" hidden="1" customHeight="1" x14ac:dyDescent="0.35">
      <c r="A15" s="105"/>
      <c r="B15" s="106"/>
      <c r="C15" s="107"/>
      <c r="D15" s="110" t="s">
        <v>65</v>
      </c>
      <c r="E15" s="351" t="s">
        <v>71</v>
      </c>
      <c r="F15" s="381"/>
      <c r="G15" s="30"/>
      <c r="H15" s="30"/>
      <c r="I15" s="30"/>
      <c r="J15" s="30"/>
      <c r="K15" s="38"/>
      <c r="L15" s="382"/>
      <c r="M15" s="246">
        <v>526085</v>
      </c>
      <c r="N15" s="76">
        <v>726981</v>
      </c>
      <c r="O15" s="76">
        <v>1263878</v>
      </c>
      <c r="P15" s="76">
        <v>1263878</v>
      </c>
      <c r="Q15" s="76"/>
      <c r="R15" s="76">
        <v>1370046</v>
      </c>
      <c r="S15" s="111"/>
    </row>
    <row r="16" spans="1:19" hidden="1" x14ac:dyDescent="0.35">
      <c r="A16" s="105"/>
      <c r="B16" s="106"/>
      <c r="C16" s="107"/>
      <c r="D16" s="110" t="s">
        <v>39</v>
      </c>
      <c r="E16" s="351" t="s">
        <v>38</v>
      </c>
      <c r="F16" s="379"/>
      <c r="G16" s="45"/>
      <c r="H16" s="45"/>
      <c r="I16" s="45"/>
      <c r="J16" s="45"/>
      <c r="K16" s="38"/>
      <c r="L16" s="380"/>
      <c r="M16" s="246">
        <v>39000</v>
      </c>
      <c r="N16" s="76">
        <v>39000</v>
      </c>
      <c r="O16" s="76">
        <v>39000</v>
      </c>
      <c r="P16" s="76">
        <v>39000</v>
      </c>
      <c r="Q16" s="76"/>
      <c r="R16" s="76">
        <v>39000</v>
      </c>
      <c r="S16" s="111"/>
    </row>
    <row r="17" spans="1:19" hidden="1" x14ac:dyDescent="0.35">
      <c r="A17" s="105"/>
      <c r="B17" s="106"/>
      <c r="C17" s="107" t="s">
        <v>662</v>
      </c>
      <c r="D17" s="110" t="s">
        <v>232</v>
      </c>
      <c r="E17" s="351" t="s">
        <v>651</v>
      </c>
      <c r="F17" s="379"/>
      <c r="G17" s="45"/>
      <c r="H17" s="45"/>
      <c r="I17" s="45"/>
      <c r="J17" s="45"/>
      <c r="K17" s="38"/>
      <c r="L17" s="380"/>
      <c r="M17" s="365">
        <v>12979200</v>
      </c>
      <c r="N17" s="112">
        <v>18838154</v>
      </c>
      <c r="O17" s="112">
        <v>27827869</v>
      </c>
      <c r="P17" s="112">
        <v>27738973</v>
      </c>
      <c r="Q17" s="76"/>
      <c r="R17" s="112">
        <v>28382700</v>
      </c>
      <c r="S17" s="111"/>
    </row>
    <row r="18" spans="1:19" hidden="1" x14ac:dyDescent="0.35">
      <c r="A18" s="302" t="s">
        <v>484</v>
      </c>
      <c r="B18" s="302" t="s">
        <v>663</v>
      </c>
      <c r="C18" s="303" t="s">
        <v>664</v>
      </c>
      <c r="D18" s="469"/>
      <c r="E18" s="470"/>
      <c r="F18" s="372">
        <v>0</v>
      </c>
      <c r="G18" s="331">
        <v>1</v>
      </c>
      <c r="H18" s="331">
        <v>2</v>
      </c>
      <c r="I18" s="331">
        <v>0</v>
      </c>
      <c r="J18" s="331" t="s">
        <v>793</v>
      </c>
      <c r="K18" s="331">
        <v>3</v>
      </c>
      <c r="L18" s="373"/>
      <c r="M18" s="363">
        <f>SUM(M19:M24)</f>
        <v>4306887</v>
      </c>
      <c r="N18" s="304">
        <f t="shared" ref="N18:Q18" si="3">SUM(N19:N24)</f>
        <v>3148674</v>
      </c>
      <c r="O18" s="304">
        <f t="shared" si="3"/>
        <v>2817420</v>
      </c>
      <c r="P18" s="304">
        <f t="shared" si="3"/>
        <v>2644245</v>
      </c>
      <c r="Q18" s="304">
        <f t="shared" si="3"/>
        <v>3141332</v>
      </c>
      <c r="R18" s="304"/>
      <c r="S18" s="305"/>
    </row>
    <row r="19" spans="1:19" hidden="1" x14ac:dyDescent="0.35">
      <c r="A19" s="105"/>
      <c r="B19" s="106"/>
      <c r="C19" s="107" t="s">
        <v>661</v>
      </c>
      <c r="D19" s="113" t="s">
        <v>665</v>
      </c>
      <c r="E19" s="351" t="s">
        <v>666</v>
      </c>
      <c r="F19" s="379"/>
      <c r="G19" s="45"/>
      <c r="H19" s="45"/>
      <c r="I19" s="45"/>
      <c r="J19" s="45"/>
      <c r="K19" s="45"/>
      <c r="L19" s="380"/>
      <c r="M19" s="246">
        <v>523293</v>
      </c>
      <c r="N19" s="76"/>
      <c r="O19" s="76">
        <v>25000</v>
      </c>
      <c r="P19" s="76"/>
      <c r="Q19" s="76">
        <v>25000</v>
      </c>
      <c r="R19" s="76"/>
      <c r="S19" s="99">
        <v>2029</v>
      </c>
    </row>
    <row r="20" spans="1:19" hidden="1" x14ac:dyDescent="0.35">
      <c r="A20" s="105"/>
      <c r="B20" s="106"/>
      <c r="C20" s="107" t="s">
        <v>667</v>
      </c>
      <c r="D20" s="113" t="s">
        <v>56</v>
      </c>
      <c r="E20" s="231" t="s">
        <v>57</v>
      </c>
      <c r="F20" s="377"/>
      <c r="G20" s="143"/>
      <c r="H20" s="143"/>
      <c r="I20" s="143"/>
      <c r="J20" s="143"/>
      <c r="K20" s="143"/>
      <c r="L20" s="378"/>
      <c r="M20" s="246">
        <v>22000</v>
      </c>
      <c r="N20" s="76"/>
      <c r="O20" s="76">
        <v>22000</v>
      </c>
      <c r="P20" s="76"/>
      <c r="Q20" s="76">
        <v>22000</v>
      </c>
      <c r="R20" s="76"/>
      <c r="S20" s="99">
        <v>2029</v>
      </c>
    </row>
    <row r="21" spans="1:19" hidden="1" x14ac:dyDescent="0.35">
      <c r="A21" s="105"/>
      <c r="B21" s="106"/>
      <c r="C21" s="107" t="s">
        <v>668</v>
      </c>
      <c r="D21" s="110" t="s">
        <v>214</v>
      </c>
      <c r="E21" s="351" t="s">
        <v>203</v>
      </c>
      <c r="F21" s="383"/>
      <c r="G21" s="54"/>
      <c r="H21" s="54"/>
      <c r="I21" s="54"/>
      <c r="J21" s="54"/>
      <c r="K21" s="54"/>
      <c r="L21" s="384"/>
      <c r="M21" s="246">
        <v>1018000</v>
      </c>
      <c r="N21" s="76">
        <v>1670000</v>
      </c>
      <c r="O21" s="76">
        <v>1670000</v>
      </c>
      <c r="P21" s="76">
        <v>1550000</v>
      </c>
      <c r="Q21" s="76">
        <v>1670000</v>
      </c>
      <c r="R21" s="76"/>
      <c r="S21" s="99">
        <v>2029</v>
      </c>
    </row>
    <row r="22" spans="1:19" hidden="1" x14ac:dyDescent="0.35">
      <c r="A22" s="105"/>
      <c r="B22" s="106"/>
      <c r="C22" s="107" t="s">
        <v>669</v>
      </c>
      <c r="D22" s="110" t="s">
        <v>249</v>
      </c>
      <c r="E22" s="351" t="s">
        <v>250</v>
      </c>
      <c r="F22" s="383"/>
      <c r="G22" s="54"/>
      <c r="H22" s="54"/>
      <c r="I22" s="54"/>
      <c r="J22" s="54"/>
      <c r="K22" s="54"/>
      <c r="L22" s="384"/>
      <c r="M22" s="246">
        <v>318500</v>
      </c>
      <c r="N22" s="76">
        <v>1000</v>
      </c>
      <c r="O22" s="76">
        <v>1000</v>
      </c>
      <c r="P22" s="76">
        <v>1000</v>
      </c>
      <c r="Q22" s="76">
        <v>1000</v>
      </c>
      <c r="R22" s="76"/>
      <c r="S22" s="99">
        <v>2029</v>
      </c>
    </row>
    <row r="23" spans="1:19" hidden="1" x14ac:dyDescent="0.35">
      <c r="A23" s="105"/>
      <c r="B23" s="106"/>
      <c r="C23" s="107" t="s">
        <v>662</v>
      </c>
      <c r="D23" s="110" t="s">
        <v>232</v>
      </c>
      <c r="E23" s="351" t="s">
        <v>651</v>
      </c>
      <c r="F23" s="383"/>
      <c r="G23" s="54"/>
      <c r="H23" s="54"/>
      <c r="I23" s="54"/>
      <c r="J23" s="54"/>
      <c r="K23" s="54"/>
      <c r="L23" s="384"/>
      <c r="M23" s="246">
        <v>873388</v>
      </c>
      <c r="N23" s="76"/>
      <c r="O23" s="76"/>
      <c r="P23" s="76"/>
      <c r="Q23" s="76"/>
      <c r="R23" s="76"/>
      <c r="S23" s="99" t="s">
        <v>109</v>
      </c>
    </row>
    <row r="24" spans="1:19" hidden="1" x14ac:dyDescent="0.35">
      <c r="A24" s="105"/>
      <c r="B24" s="106"/>
      <c r="C24" s="107" t="s">
        <v>670</v>
      </c>
      <c r="D24" s="110" t="s">
        <v>380</v>
      </c>
      <c r="E24" s="351" t="s">
        <v>381</v>
      </c>
      <c r="F24" s="381"/>
      <c r="G24" s="30"/>
      <c r="H24" s="30"/>
      <c r="I24" s="30"/>
      <c r="J24" s="30"/>
      <c r="K24" s="30"/>
      <c r="L24" s="382"/>
      <c r="M24" s="246">
        <v>1551706</v>
      </c>
      <c r="N24" s="76">
        <v>1477674</v>
      </c>
      <c r="O24" s="76">
        <v>1099420</v>
      </c>
      <c r="P24" s="76">
        <v>1093245</v>
      </c>
      <c r="Q24" s="76">
        <v>1423332</v>
      </c>
      <c r="R24" s="76"/>
      <c r="S24" s="99">
        <v>2029</v>
      </c>
    </row>
    <row r="25" spans="1:19" ht="25" hidden="1" customHeight="1" x14ac:dyDescent="0.35">
      <c r="A25" s="302" t="s">
        <v>485</v>
      </c>
      <c r="B25" s="302" t="s">
        <v>671</v>
      </c>
      <c r="C25" s="306" t="s">
        <v>672</v>
      </c>
      <c r="D25" s="469"/>
      <c r="E25" s="470"/>
      <c r="F25" s="372">
        <v>0</v>
      </c>
      <c r="G25" s="331" t="s">
        <v>796</v>
      </c>
      <c r="H25" s="331" t="s">
        <v>795</v>
      </c>
      <c r="I25" s="331" t="s">
        <v>795</v>
      </c>
      <c r="J25" s="331" t="s">
        <v>793</v>
      </c>
      <c r="K25" s="331">
        <v>5</v>
      </c>
      <c r="L25" s="373"/>
      <c r="M25" s="363">
        <f>SUM(M26:M34)</f>
        <v>82811075</v>
      </c>
      <c r="N25" s="304"/>
      <c r="O25" s="304"/>
      <c r="P25" s="304"/>
      <c r="Q25" s="304"/>
      <c r="R25" s="304"/>
      <c r="S25" s="305">
        <v>2025</v>
      </c>
    </row>
    <row r="26" spans="1:19" hidden="1" x14ac:dyDescent="0.35">
      <c r="A26" s="106"/>
      <c r="B26" s="106"/>
      <c r="C26" s="75" t="s">
        <v>673</v>
      </c>
      <c r="D26" s="110"/>
      <c r="E26" s="350" t="s">
        <v>28</v>
      </c>
      <c r="F26" s="385"/>
      <c r="G26" s="14"/>
      <c r="H26" s="14"/>
      <c r="I26" s="14"/>
      <c r="J26" s="14"/>
      <c r="K26" s="14"/>
      <c r="L26" s="386"/>
      <c r="M26" s="366">
        <v>3689400</v>
      </c>
      <c r="N26" s="115"/>
      <c r="O26" s="115"/>
      <c r="P26" s="115"/>
      <c r="Q26" s="115"/>
      <c r="R26" s="115"/>
      <c r="S26" s="116"/>
    </row>
    <row r="27" spans="1:19" hidden="1" x14ac:dyDescent="0.35">
      <c r="A27" s="117"/>
      <c r="B27" s="117"/>
      <c r="C27" s="75" t="s">
        <v>661</v>
      </c>
      <c r="D27" s="118"/>
      <c r="E27" s="350" t="s">
        <v>28</v>
      </c>
      <c r="F27" s="387"/>
      <c r="G27" s="56"/>
      <c r="H27" s="56"/>
      <c r="I27" s="56"/>
      <c r="J27" s="56"/>
      <c r="K27" s="56"/>
      <c r="L27" s="388"/>
      <c r="M27" s="366">
        <v>1607886</v>
      </c>
      <c r="N27" s="119"/>
      <c r="O27" s="119"/>
      <c r="P27" s="119"/>
      <c r="Q27" s="119"/>
      <c r="R27" s="119"/>
      <c r="S27" s="116"/>
    </row>
    <row r="28" spans="1:19" hidden="1" x14ac:dyDescent="0.35">
      <c r="A28" s="117"/>
      <c r="B28" s="117"/>
      <c r="C28" s="75" t="s">
        <v>674</v>
      </c>
      <c r="D28" s="110"/>
      <c r="E28" s="350" t="s">
        <v>28</v>
      </c>
      <c r="F28" s="389"/>
      <c r="G28" s="13"/>
      <c r="H28" s="13"/>
      <c r="I28" s="13"/>
      <c r="J28" s="13"/>
      <c r="K28" s="13"/>
      <c r="L28" s="390"/>
      <c r="M28" s="366">
        <v>28027855</v>
      </c>
      <c r="N28" s="115"/>
      <c r="O28" s="115"/>
      <c r="P28" s="115"/>
      <c r="Q28" s="115"/>
      <c r="R28" s="115"/>
      <c r="S28" s="116"/>
    </row>
    <row r="29" spans="1:19" hidden="1" x14ac:dyDescent="0.35">
      <c r="A29" s="117"/>
      <c r="B29" s="117"/>
      <c r="C29" s="75" t="s">
        <v>675</v>
      </c>
      <c r="D29" s="110"/>
      <c r="E29" s="350" t="s">
        <v>28</v>
      </c>
      <c r="F29" s="391"/>
      <c r="G29" s="56"/>
      <c r="H29" s="56"/>
      <c r="I29" s="56"/>
      <c r="J29" s="56"/>
      <c r="K29" s="56"/>
      <c r="L29" s="388"/>
      <c r="M29" s="366">
        <v>27271</v>
      </c>
      <c r="N29" s="115"/>
      <c r="O29" s="115"/>
      <c r="P29" s="115"/>
      <c r="Q29" s="115"/>
      <c r="R29" s="115"/>
      <c r="S29" s="116"/>
    </row>
    <row r="30" spans="1:19" hidden="1" x14ac:dyDescent="0.35">
      <c r="A30" s="117"/>
      <c r="B30" s="117"/>
      <c r="C30" s="75" t="s">
        <v>668</v>
      </c>
      <c r="D30" s="110"/>
      <c r="E30" s="350" t="s">
        <v>28</v>
      </c>
      <c r="F30" s="391"/>
      <c r="G30" s="56"/>
      <c r="H30" s="56"/>
      <c r="I30" s="56"/>
      <c r="J30" s="56"/>
      <c r="K30" s="56"/>
      <c r="L30" s="388"/>
      <c r="M30" s="366">
        <v>1631160</v>
      </c>
      <c r="N30" s="115"/>
      <c r="O30" s="115"/>
      <c r="P30" s="115"/>
      <c r="Q30" s="115"/>
      <c r="R30" s="115"/>
      <c r="S30" s="116"/>
    </row>
    <row r="31" spans="1:19" hidden="1" x14ac:dyDescent="0.35">
      <c r="A31" s="117"/>
      <c r="B31" s="117"/>
      <c r="C31" s="75" t="s">
        <v>669</v>
      </c>
      <c r="D31" s="110"/>
      <c r="E31" s="350" t="s">
        <v>28</v>
      </c>
      <c r="F31" s="391"/>
      <c r="G31" s="56"/>
      <c r="H31" s="56"/>
      <c r="I31" s="56"/>
      <c r="J31" s="56"/>
      <c r="K31" s="56"/>
      <c r="L31" s="388"/>
      <c r="M31" s="366">
        <v>26907063</v>
      </c>
      <c r="N31" s="115"/>
      <c r="O31" s="115"/>
      <c r="P31" s="115"/>
      <c r="Q31" s="115"/>
      <c r="R31" s="115"/>
      <c r="S31" s="116"/>
    </row>
    <row r="32" spans="1:19" hidden="1" x14ac:dyDescent="0.35">
      <c r="A32" s="117"/>
      <c r="B32" s="117"/>
      <c r="C32" s="75" t="s">
        <v>676</v>
      </c>
      <c r="D32" s="110"/>
      <c r="E32" s="350" t="s">
        <v>28</v>
      </c>
      <c r="F32" s="391"/>
      <c r="G32" s="56"/>
      <c r="H32" s="56"/>
      <c r="I32" s="56"/>
      <c r="J32" s="56"/>
      <c r="K32" s="56"/>
      <c r="L32" s="388"/>
      <c r="M32" s="366">
        <v>363600</v>
      </c>
      <c r="N32" s="115"/>
      <c r="O32" s="115"/>
      <c r="P32" s="115"/>
      <c r="Q32" s="115"/>
      <c r="R32" s="115"/>
      <c r="S32" s="116"/>
    </row>
    <row r="33" spans="1:19" hidden="1" x14ac:dyDescent="0.35">
      <c r="A33" s="117"/>
      <c r="B33" s="117"/>
      <c r="C33" s="75" t="s">
        <v>677</v>
      </c>
      <c r="D33" s="110"/>
      <c r="E33" s="350" t="s">
        <v>28</v>
      </c>
      <c r="F33" s="377"/>
      <c r="G33" s="143"/>
      <c r="H33" s="143"/>
      <c r="I33" s="143"/>
      <c r="J33" s="143"/>
      <c r="K33" s="143"/>
      <c r="L33" s="378"/>
      <c r="M33" s="366">
        <v>7487625</v>
      </c>
      <c r="N33" s="115"/>
      <c r="O33" s="115"/>
      <c r="P33" s="115"/>
      <c r="Q33" s="115"/>
      <c r="R33" s="115"/>
      <c r="S33" s="116"/>
    </row>
    <row r="34" spans="1:19" hidden="1" x14ac:dyDescent="0.35">
      <c r="A34" s="105"/>
      <c r="B34" s="106"/>
      <c r="C34" s="75" t="s">
        <v>670</v>
      </c>
      <c r="D34" s="110"/>
      <c r="E34" s="350" t="s">
        <v>28</v>
      </c>
      <c r="F34" s="379"/>
      <c r="G34" s="45"/>
      <c r="H34" s="45"/>
      <c r="I34" s="45"/>
      <c r="J34" s="45"/>
      <c r="K34" s="45"/>
      <c r="L34" s="380"/>
      <c r="M34" s="367">
        <v>13069215</v>
      </c>
      <c r="N34" s="115"/>
      <c r="O34" s="115"/>
      <c r="P34" s="115"/>
      <c r="Q34" s="115"/>
      <c r="R34" s="115"/>
      <c r="S34" s="116"/>
    </row>
    <row r="35" spans="1:19" hidden="1" x14ac:dyDescent="0.35">
      <c r="A35" s="302" t="s">
        <v>486</v>
      </c>
      <c r="B35" s="307" t="s">
        <v>678</v>
      </c>
      <c r="C35" s="308" t="s">
        <v>679</v>
      </c>
      <c r="D35" s="309"/>
      <c r="E35" s="352"/>
      <c r="F35" s="257"/>
      <c r="G35" s="212"/>
      <c r="H35" s="212"/>
      <c r="I35" s="212"/>
      <c r="J35" s="212"/>
      <c r="K35" s="212"/>
      <c r="L35" s="258"/>
      <c r="M35" s="368">
        <f>M36</f>
        <v>10881244</v>
      </c>
      <c r="N35" s="310">
        <f t="shared" ref="N35:Q35" si="4">N36</f>
        <v>8912408</v>
      </c>
      <c r="O35" s="310">
        <f t="shared" si="4"/>
        <v>6477444</v>
      </c>
      <c r="P35" s="310">
        <f t="shared" si="4"/>
        <v>6477444</v>
      </c>
      <c r="Q35" s="311">
        <f t="shared" si="4"/>
        <v>12954888</v>
      </c>
      <c r="R35" s="310"/>
      <c r="S35" s="312"/>
    </row>
    <row r="36" spans="1:19" ht="25" hidden="1" customHeight="1" x14ac:dyDescent="0.35">
      <c r="A36" s="120"/>
      <c r="B36" s="121"/>
      <c r="C36" s="75" t="s">
        <v>668</v>
      </c>
      <c r="D36" s="122" t="s">
        <v>680</v>
      </c>
      <c r="E36" s="231" t="s">
        <v>681</v>
      </c>
      <c r="F36" s="392" t="s">
        <v>795</v>
      </c>
      <c r="G36" s="332">
        <v>2</v>
      </c>
      <c r="H36" s="332">
        <v>2</v>
      </c>
      <c r="I36" s="332">
        <v>2</v>
      </c>
      <c r="J36" s="332" t="s">
        <v>793</v>
      </c>
      <c r="K36" s="332">
        <f>F36+G36+H36+I36</f>
        <v>8</v>
      </c>
      <c r="L36" s="393"/>
      <c r="M36" s="246">
        <f>10881244</f>
        <v>10881244</v>
      </c>
      <c r="N36" s="76">
        <v>8912408</v>
      </c>
      <c r="O36" s="76">
        <v>6477444</v>
      </c>
      <c r="P36" s="76">
        <v>6477444</v>
      </c>
      <c r="Q36" s="83">
        <f>12954888</f>
        <v>12954888</v>
      </c>
      <c r="R36" s="83"/>
      <c r="S36" s="123">
        <v>2030</v>
      </c>
    </row>
    <row r="37" spans="1:19" hidden="1" x14ac:dyDescent="0.35">
      <c r="A37" s="302" t="s">
        <v>487</v>
      </c>
      <c r="B37" s="307" t="s">
        <v>682</v>
      </c>
      <c r="C37" s="313" t="s">
        <v>683</v>
      </c>
      <c r="D37" s="309"/>
      <c r="E37" s="352"/>
      <c r="F37" s="394"/>
      <c r="G37" s="333"/>
      <c r="H37" s="333"/>
      <c r="I37" s="333"/>
      <c r="J37" s="333"/>
      <c r="K37" s="333"/>
      <c r="L37" s="395"/>
      <c r="M37" s="368"/>
      <c r="N37" s="310">
        <f t="shared" ref="N37:O37" si="5">N38</f>
        <v>5000000</v>
      </c>
      <c r="O37" s="310">
        <f t="shared" si="5"/>
        <v>11500000</v>
      </c>
      <c r="P37" s="310"/>
      <c r="Q37" s="310"/>
      <c r="R37" s="310"/>
      <c r="S37" s="314"/>
    </row>
    <row r="38" spans="1:19" hidden="1" x14ac:dyDescent="0.35">
      <c r="A38" s="117"/>
      <c r="B38" s="121"/>
      <c r="C38" s="75" t="s">
        <v>668</v>
      </c>
      <c r="D38" s="122" t="s">
        <v>214</v>
      </c>
      <c r="E38" s="232" t="s">
        <v>203</v>
      </c>
      <c r="F38" s="392">
        <v>1</v>
      </c>
      <c r="G38" s="332">
        <v>2</v>
      </c>
      <c r="H38" s="332" t="s">
        <v>795</v>
      </c>
      <c r="I38" s="332">
        <v>2</v>
      </c>
      <c r="J38" s="332" t="s">
        <v>793</v>
      </c>
      <c r="K38" s="332">
        <f>F38+G38+H38+I38</f>
        <v>7</v>
      </c>
      <c r="L38" s="393"/>
      <c r="M38" s="369"/>
      <c r="N38" s="76">
        <v>5000000</v>
      </c>
      <c r="O38" s="76">
        <v>11500000</v>
      </c>
      <c r="P38" s="124"/>
      <c r="Q38" s="124"/>
      <c r="R38" s="124"/>
      <c r="S38" s="99">
        <v>2027</v>
      </c>
    </row>
    <row r="39" spans="1:19" hidden="1" x14ac:dyDescent="0.35">
      <c r="A39" s="302" t="s">
        <v>488</v>
      </c>
      <c r="B39" s="307" t="s">
        <v>684</v>
      </c>
      <c r="C39" s="313" t="s">
        <v>685</v>
      </c>
      <c r="D39" s="309"/>
      <c r="E39" s="352"/>
      <c r="F39" s="396"/>
      <c r="G39" s="334"/>
      <c r="H39" s="334"/>
      <c r="I39" s="334"/>
      <c r="J39" s="334"/>
      <c r="K39" s="334"/>
      <c r="L39" s="397"/>
      <c r="M39" s="368">
        <f>M40</f>
        <v>770000</v>
      </c>
      <c r="N39" s="310">
        <f t="shared" ref="N39:O39" si="6">N40</f>
        <v>4500000</v>
      </c>
      <c r="O39" s="310">
        <f t="shared" si="6"/>
        <v>2520000</v>
      </c>
      <c r="P39" s="310"/>
      <c r="Q39" s="310"/>
      <c r="R39" s="310"/>
      <c r="S39" s="314"/>
    </row>
    <row r="40" spans="1:19" ht="23.5" hidden="1" customHeight="1" x14ac:dyDescent="0.35">
      <c r="A40" s="117"/>
      <c r="B40" s="121"/>
      <c r="C40" s="75" t="s">
        <v>668</v>
      </c>
      <c r="D40" s="122" t="s">
        <v>686</v>
      </c>
      <c r="E40" s="231" t="s">
        <v>687</v>
      </c>
      <c r="F40" s="392">
        <v>0</v>
      </c>
      <c r="G40" s="332">
        <v>1</v>
      </c>
      <c r="H40" s="332">
        <v>1</v>
      </c>
      <c r="I40" s="332">
        <v>1</v>
      </c>
      <c r="J40" s="332" t="s">
        <v>793</v>
      </c>
      <c r="K40" s="332">
        <f>F40+G40+H40+I40</f>
        <v>3</v>
      </c>
      <c r="L40" s="393"/>
      <c r="M40" s="246">
        <v>770000</v>
      </c>
      <c r="N40" s="76">
        <v>4500000</v>
      </c>
      <c r="O40" s="76">
        <v>2520000</v>
      </c>
      <c r="P40" s="76"/>
      <c r="Q40" s="76"/>
      <c r="R40" s="76"/>
      <c r="S40" s="99">
        <v>2027</v>
      </c>
    </row>
    <row r="41" spans="1:19" ht="24" hidden="1" customHeight="1" x14ac:dyDescent="0.35">
      <c r="A41" s="302" t="s">
        <v>489</v>
      </c>
      <c r="B41" s="307" t="s">
        <v>688</v>
      </c>
      <c r="C41" s="315" t="s">
        <v>689</v>
      </c>
      <c r="D41" s="309"/>
      <c r="E41" s="352"/>
      <c r="F41" s="396"/>
      <c r="G41" s="334"/>
      <c r="H41" s="334"/>
      <c r="I41" s="334"/>
      <c r="J41" s="334"/>
      <c r="K41" s="334"/>
      <c r="L41" s="397"/>
      <c r="M41" s="368">
        <f>M42</f>
        <v>2000000</v>
      </c>
      <c r="N41" s="310">
        <f t="shared" ref="N41:P41" si="7">N42</f>
        <v>1100000</v>
      </c>
      <c r="O41" s="310">
        <f t="shared" si="7"/>
        <v>1808000</v>
      </c>
      <c r="P41" s="310">
        <f t="shared" si="7"/>
        <v>5092000</v>
      </c>
      <c r="Q41" s="310"/>
      <c r="R41" s="310"/>
      <c r="S41" s="314"/>
    </row>
    <row r="42" spans="1:19" hidden="1" x14ac:dyDescent="0.35">
      <c r="A42" s="117"/>
      <c r="B42" s="121"/>
      <c r="C42" s="75" t="s">
        <v>668</v>
      </c>
      <c r="D42" s="110"/>
      <c r="E42" s="353" t="s">
        <v>405</v>
      </c>
      <c r="F42" s="392">
        <v>0</v>
      </c>
      <c r="G42" s="332">
        <v>2</v>
      </c>
      <c r="H42" s="332">
        <v>1</v>
      </c>
      <c r="I42" s="332">
        <v>2</v>
      </c>
      <c r="J42" s="332" t="s">
        <v>793</v>
      </c>
      <c r="K42" s="332">
        <f>F42+G42+H42+I42</f>
        <v>5</v>
      </c>
      <c r="L42" s="393"/>
      <c r="M42" s="246">
        <v>2000000</v>
      </c>
      <c r="N42" s="76">
        <v>1100000</v>
      </c>
      <c r="O42" s="76">
        <v>1808000</v>
      </c>
      <c r="P42" s="76">
        <v>5092000</v>
      </c>
      <c r="Q42" s="76"/>
      <c r="R42" s="76"/>
      <c r="S42" s="99" t="s">
        <v>79</v>
      </c>
    </row>
    <row r="43" spans="1:19" hidden="1" x14ac:dyDescent="0.35">
      <c r="A43" s="302" t="s">
        <v>490</v>
      </c>
      <c r="B43" s="307" t="s">
        <v>690</v>
      </c>
      <c r="C43" s="313" t="s">
        <v>691</v>
      </c>
      <c r="D43" s="309"/>
      <c r="E43" s="352"/>
      <c r="F43" s="398"/>
      <c r="G43" s="335"/>
      <c r="H43" s="335"/>
      <c r="I43" s="335"/>
      <c r="J43" s="335"/>
      <c r="K43" s="335"/>
      <c r="L43" s="399"/>
      <c r="M43" s="368">
        <f>M44</f>
        <v>182600</v>
      </c>
      <c r="N43" s="310">
        <f t="shared" ref="N43:R43" si="8">N44</f>
        <v>5200</v>
      </c>
      <c r="O43" s="310">
        <f t="shared" si="8"/>
        <v>5720</v>
      </c>
      <c r="P43" s="310">
        <f t="shared" si="8"/>
        <v>5720</v>
      </c>
      <c r="Q43" s="310"/>
      <c r="R43" s="310">
        <f t="shared" si="8"/>
        <v>5720</v>
      </c>
      <c r="S43" s="314"/>
    </row>
    <row r="44" spans="1:19" ht="34" hidden="1" customHeight="1" x14ac:dyDescent="0.35">
      <c r="A44" s="117"/>
      <c r="B44" s="121"/>
      <c r="C44" s="75" t="s">
        <v>668</v>
      </c>
      <c r="D44" s="122" t="s">
        <v>207</v>
      </c>
      <c r="E44" s="231" t="s">
        <v>208</v>
      </c>
      <c r="F44" s="269">
        <v>1</v>
      </c>
      <c r="G44" s="191">
        <v>2</v>
      </c>
      <c r="H44" s="191">
        <v>2</v>
      </c>
      <c r="I44" s="191">
        <v>0</v>
      </c>
      <c r="J44" s="191" t="s">
        <v>793</v>
      </c>
      <c r="K44" s="191">
        <f>F44+G44+H44+I44</f>
        <v>5</v>
      </c>
      <c r="L44" s="270"/>
      <c r="M44" s="246">
        <v>182600</v>
      </c>
      <c r="N44" s="76">
        <v>5200</v>
      </c>
      <c r="O44" s="76">
        <v>5720</v>
      </c>
      <c r="P44" s="125">
        <v>5720</v>
      </c>
      <c r="Q44" s="125"/>
      <c r="R44" s="125">
        <v>5720</v>
      </c>
      <c r="S44" s="116"/>
    </row>
    <row r="45" spans="1:19" hidden="1" x14ac:dyDescent="0.35">
      <c r="A45" s="302" t="s">
        <v>491</v>
      </c>
      <c r="B45" s="307" t="s">
        <v>692</v>
      </c>
      <c r="C45" s="313" t="s">
        <v>693</v>
      </c>
      <c r="D45" s="309"/>
      <c r="E45" s="352"/>
      <c r="F45" s="396"/>
      <c r="G45" s="334"/>
      <c r="H45" s="334"/>
      <c r="I45" s="334"/>
      <c r="J45" s="334"/>
      <c r="K45" s="334"/>
      <c r="L45" s="397"/>
      <c r="M45" s="368">
        <f>M46</f>
        <v>13212</v>
      </c>
      <c r="N45" s="310">
        <f t="shared" ref="N45:R45" si="9">N46</f>
        <v>13212</v>
      </c>
      <c r="O45" s="310">
        <f t="shared" si="9"/>
        <v>13212</v>
      </c>
      <c r="P45" s="310">
        <f t="shared" si="9"/>
        <v>13212</v>
      </c>
      <c r="Q45" s="310"/>
      <c r="R45" s="310">
        <f t="shared" si="9"/>
        <v>13212</v>
      </c>
      <c r="S45" s="314"/>
    </row>
    <row r="46" spans="1:19" ht="36.65" hidden="1" customHeight="1" x14ac:dyDescent="0.35">
      <c r="A46" s="117"/>
      <c r="B46" s="121"/>
      <c r="C46" s="75" t="s">
        <v>668</v>
      </c>
      <c r="D46" s="122" t="s">
        <v>207</v>
      </c>
      <c r="E46" s="231" t="s">
        <v>208</v>
      </c>
      <c r="F46" s="269">
        <v>0</v>
      </c>
      <c r="G46" s="191">
        <v>0</v>
      </c>
      <c r="H46" s="191">
        <v>2</v>
      </c>
      <c r="I46" s="191">
        <v>0</v>
      </c>
      <c r="J46" s="191" t="s">
        <v>793</v>
      </c>
      <c r="K46" s="191">
        <f>F46+G46+H46+I46</f>
        <v>2</v>
      </c>
      <c r="L46" s="270"/>
      <c r="M46" s="246">
        <v>13212</v>
      </c>
      <c r="N46" s="76">
        <v>13212</v>
      </c>
      <c r="O46" s="76">
        <v>13212</v>
      </c>
      <c r="P46" s="125">
        <v>13212</v>
      </c>
      <c r="Q46" s="76"/>
      <c r="R46" s="125">
        <v>13212</v>
      </c>
      <c r="S46" s="116"/>
    </row>
    <row r="47" spans="1:19" ht="24" hidden="1" customHeight="1" x14ac:dyDescent="0.35">
      <c r="A47" s="302" t="s">
        <v>492</v>
      </c>
      <c r="B47" s="307" t="s">
        <v>694</v>
      </c>
      <c r="C47" s="316" t="s">
        <v>695</v>
      </c>
      <c r="D47" s="309"/>
      <c r="E47" s="352"/>
      <c r="F47" s="396"/>
      <c r="G47" s="334"/>
      <c r="H47" s="334"/>
      <c r="I47" s="334"/>
      <c r="J47" s="334"/>
      <c r="K47" s="334"/>
      <c r="L47" s="397"/>
      <c r="M47" s="368">
        <f>M48</f>
        <v>110000</v>
      </c>
      <c r="N47" s="310">
        <f t="shared" ref="N47:R47" si="10">N48</f>
        <v>110000</v>
      </c>
      <c r="O47" s="310">
        <f t="shared" si="10"/>
        <v>110000</v>
      </c>
      <c r="P47" s="310">
        <f t="shared" si="10"/>
        <v>110000</v>
      </c>
      <c r="Q47" s="310"/>
      <c r="R47" s="310">
        <f t="shared" si="10"/>
        <v>110000</v>
      </c>
      <c r="S47" s="314"/>
    </row>
    <row r="48" spans="1:19" ht="26.15" hidden="1" customHeight="1" x14ac:dyDescent="0.35">
      <c r="A48" s="117"/>
      <c r="B48" s="121"/>
      <c r="C48" s="75" t="s">
        <v>668</v>
      </c>
      <c r="D48" s="122" t="s">
        <v>232</v>
      </c>
      <c r="E48" s="231" t="s">
        <v>406</v>
      </c>
      <c r="F48" s="269">
        <v>0</v>
      </c>
      <c r="G48" s="191">
        <v>0</v>
      </c>
      <c r="H48" s="191">
        <v>2</v>
      </c>
      <c r="I48" s="191">
        <v>0</v>
      </c>
      <c r="J48" s="191" t="s">
        <v>793</v>
      </c>
      <c r="K48" s="191">
        <f>F48+G48+H48+I48</f>
        <v>2</v>
      </c>
      <c r="L48" s="270"/>
      <c r="M48" s="246">
        <v>110000</v>
      </c>
      <c r="N48" s="76">
        <v>110000</v>
      </c>
      <c r="O48" s="76">
        <v>110000</v>
      </c>
      <c r="P48" s="76">
        <v>110000</v>
      </c>
      <c r="Q48" s="76"/>
      <c r="R48" s="76">
        <v>110000</v>
      </c>
      <c r="S48" s="116"/>
    </row>
    <row r="49" spans="1:19" ht="25" hidden="1" customHeight="1" x14ac:dyDescent="0.35">
      <c r="A49" s="302" t="s">
        <v>493</v>
      </c>
      <c r="B49" s="307" t="s">
        <v>696</v>
      </c>
      <c r="C49" s="316" t="s">
        <v>697</v>
      </c>
      <c r="D49" s="309"/>
      <c r="E49" s="352"/>
      <c r="F49" s="396"/>
      <c r="G49" s="334"/>
      <c r="H49" s="334"/>
      <c r="I49" s="334"/>
      <c r="J49" s="334"/>
      <c r="K49" s="334"/>
      <c r="L49" s="397"/>
      <c r="M49" s="368">
        <f>M50</f>
        <v>2035247</v>
      </c>
      <c r="N49" s="310">
        <f t="shared" ref="N49:R49" si="11">N50</f>
        <v>1945319</v>
      </c>
      <c r="O49" s="310">
        <f t="shared" si="11"/>
        <v>1856291</v>
      </c>
      <c r="P49" s="310">
        <f t="shared" si="11"/>
        <v>1856291</v>
      </c>
      <c r="Q49" s="310"/>
      <c r="R49" s="310">
        <f t="shared" si="11"/>
        <v>1856291</v>
      </c>
      <c r="S49" s="314"/>
    </row>
    <row r="50" spans="1:19" ht="24" hidden="1" customHeight="1" x14ac:dyDescent="0.35">
      <c r="A50" s="117"/>
      <c r="B50" s="121"/>
      <c r="C50" s="75" t="s">
        <v>668</v>
      </c>
      <c r="D50" s="122" t="s">
        <v>41</v>
      </c>
      <c r="E50" s="231" t="s">
        <v>698</v>
      </c>
      <c r="F50" s="269">
        <v>1</v>
      </c>
      <c r="G50" s="191">
        <v>1</v>
      </c>
      <c r="H50" s="191">
        <v>0</v>
      </c>
      <c r="I50" s="191">
        <v>0</v>
      </c>
      <c r="J50" s="191" t="s">
        <v>794</v>
      </c>
      <c r="K50" s="191">
        <f>F50+G50+H50+I50</f>
        <v>2</v>
      </c>
      <c r="L50" s="270"/>
      <c r="M50" s="248">
        <v>2035247</v>
      </c>
      <c r="N50" s="83">
        <v>1945319</v>
      </c>
      <c r="O50" s="83">
        <v>1856291</v>
      </c>
      <c r="P50" s="83">
        <v>1856291</v>
      </c>
      <c r="Q50" s="83"/>
      <c r="R50" s="83">
        <v>1856291</v>
      </c>
      <c r="S50" s="116"/>
    </row>
    <row r="51" spans="1:19" ht="23.5" hidden="1" customHeight="1" x14ac:dyDescent="0.35">
      <c r="A51" s="302" t="s">
        <v>494</v>
      </c>
      <c r="B51" s="307" t="s">
        <v>699</v>
      </c>
      <c r="C51" s="317" t="s">
        <v>790</v>
      </c>
      <c r="D51" s="309"/>
      <c r="E51" s="352"/>
      <c r="F51" s="400"/>
      <c r="G51" s="336"/>
      <c r="H51" s="336"/>
      <c r="I51" s="336"/>
      <c r="J51" s="336"/>
      <c r="K51" s="336"/>
      <c r="L51" s="401"/>
      <c r="M51" s="368">
        <f>M52</f>
        <v>14400</v>
      </c>
      <c r="N51" s="310">
        <f t="shared" ref="N51:O51" si="12">N52</f>
        <v>14400</v>
      </c>
      <c r="O51" s="310">
        <f t="shared" si="12"/>
        <v>14400</v>
      </c>
      <c r="P51" s="310"/>
      <c r="Q51" s="310"/>
      <c r="R51" s="310"/>
      <c r="S51" s="314"/>
    </row>
    <row r="52" spans="1:19" hidden="1" x14ac:dyDescent="0.35">
      <c r="A52" s="117"/>
      <c r="B52" s="121"/>
      <c r="C52" s="75" t="s">
        <v>668</v>
      </c>
      <c r="D52" s="122" t="s">
        <v>214</v>
      </c>
      <c r="E52" s="232" t="s">
        <v>203</v>
      </c>
      <c r="F52" s="269">
        <v>0</v>
      </c>
      <c r="G52" s="191">
        <v>1</v>
      </c>
      <c r="H52" s="191">
        <v>0</v>
      </c>
      <c r="I52" s="191">
        <v>1</v>
      </c>
      <c r="J52" s="191" t="s">
        <v>794</v>
      </c>
      <c r="K52" s="191">
        <f>F52+G52+H52+I52</f>
        <v>2</v>
      </c>
      <c r="L52" s="270"/>
      <c r="M52" s="246">
        <v>14400</v>
      </c>
      <c r="N52" s="76">
        <v>14400</v>
      </c>
      <c r="O52" s="76">
        <v>14400</v>
      </c>
      <c r="P52" s="76"/>
      <c r="Q52" s="76"/>
      <c r="R52" s="76"/>
      <c r="S52" s="99" t="s">
        <v>209</v>
      </c>
    </row>
    <row r="53" spans="1:19" ht="22.5" hidden="1" customHeight="1" x14ac:dyDescent="0.35">
      <c r="A53" s="302" t="s">
        <v>495</v>
      </c>
      <c r="B53" s="307" t="s">
        <v>700</v>
      </c>
      <c r="C53" s="313" t="s">
        <v>701</v>
      </c>
      <c r="D53" s="309"/>
      <c r="E53" s="352"/>
      <c r="F53" s="396"/>
      <c r="G53" s="334"/>
      <c r="H53" s="334"/>
      <c r="I53" s="334"/>
      <c r="J53" s="334"/>
      <c r="K53" s="334"/>
      <c r="L53" s="397"/>
      <c r="M53" s="368">
        <f>M54</f>
        <v>44000000</v>
      </c>
      <c r="N53" s="310">
        <f t="shared" ref="N53:P53" si="13">N54</f>
        <v>115000000</v>
      </c>
      <c r="O53" s="310">
        <f t="shared" si="13"/>
        <v>55000000</v>
      </c>
      <c r="P53" s="310">
        <f t="shared" si="13"/>
        <v>7000000</v>
      </c>
      <c r="Q53" s="310"/>
      <c r="R53" s="310"/>
      <c r="S53" s="314"/>
    </row>
    <row r="54" spans="1:19" hidden="1" x14ac:dyDescent="0.35">
      <c r="A54" s="117"/>
      <c r="B54" s="121"/>
      <c r="C54" s="75" t="s">
        <v>668</v>
      </c>
      <c r="D54" s="122" t="s">
        <v>214</v>
      </c>
      <c r="E54" s="232" t="s">
        <v>203</v>
      </c>
      <c r="F54" s="269">
        <v>2</v>
      </c>
      <c r="G54" s="191">
        <v>2</v>
      </c>
      <c r="H54" s="191">
        <v>2</v>
      </c>
      <c r="I54" s="191">
        <v>2</v>
      </c>
      <c r="J54" s="191" t="s">
        <v>793</v>
      </c>
      <c r="K54" s="191">
        <f>F54+G54+H54+I54</f>
        <v>8</v>
      </c>
      <c r="L54" s="270"/>
      <c r="M54" s="246">
        <v>44000000</v>
      </c>
      <c r="N54" s="76">
        <v>115000000</v>
      </c>
      <c r="O54" s="76">
        <v>55000000</v>
      </c>
      <c r="P54" s="76">
        <v>7000000</v>
      </c>
      <c r="Q54" s="76"/>
      <c r="R54" s="76"/>
      <c r="S54" s="99">
        <v>2028</v>
      </c>
    </row>
    <row r="55" spans="1:19" ht="24" hidden="1" customHeight="1" x14ac:dyDescent="0.35">
      <c r="A55" s="302" t="s">
        <v>496</v>
      </c>
      <c r="B55" s="307" t="s">
        <v>702</v>
      </c>
      <c r="C55" s="313" t="s">
        <v>703</v>
      </c>
      <c r="D55" s="309"/>
      <c r="E55" s="352"/>
      <c r="F55" s="396"/>
      <c r="G55" s="334"/>
      <c r="H55" s="334"/>
      <c r="I55" s="334"/>
      <c r="J55" s="334"/>
      <c r="K55" s="334"/>
      <c r="L55" s="397"/>
      <c r="M55" s="368"/>
      <c r="N55" s="310">
        <f t="shared" ref="N55:O55" si="14">N56</f>
        <v>1500000</v>
      </c>
      <c r="O55" s="310">
        <f t="shared" si="14"/>
        <v>10000000</v>
      </c>
      <c r="P55" s="310"/>
      <c r="Q55" s="310"/>
      <c r="R55" s="310"/>
      <c r="S55" s="314"/>
    </row>
    <row r="56" spans="1:19" hidden="1" x14ac:dyDescent="0.35">
      <c r="A56" s="117"/>
      <c r="B56" s="121"/>
      <c r="C56" s="75" t="s">
        <v>668</v>
      </c>
      <c r="D56" s="122" t="s">
        <v>214</v>
      </c>
      <c r="E56" s="232" t="s">
        <v>203</v>
      </c>
      <c r="F56" s="269">
        <v>2</v>
      </c>
      <c r="G56" s="191">
        <v>2</v>
      </c>
      <c r="H56" s="191">
        <v>2</v>
      </c>
      <c r="I56" s="191">
        <v>2</v>
      </c>
      <c r="J56" s="191" t="s">
        <v>793</v>
      </c>
      <c r="K56" s="191">
        <f>F56+G56+H56+I56</f>
        <v>8</v>
      </c>
      <c r="L56" s="270"/>
      <c r="M56" s="246"/>
      <c r="N56" s="76">
        <v>1500000</v>
      </c>
      <c r="O56" s="76">
        <v>10000000</v>
      </c>
      <c r="P56" s="76"/>
      <c r="Q56" s="76"/>
      <c r="R56" s="76"/>
      <c r="S56" s="99">
        <v>2027</v>
      </c>
    </row>
    <row r="57" spans="1:19" ht="22.5" hidden="1" customHeight="1" x14ac:dyDescent="0.35">
      <c r="A57" s="302" t="s">
        <v>497</v>
      </c>
      <c r="B57" s="307" t="s">
        <v>704</v>
      </c>
      <c r="C57" s="313" t="s">
        <v>705</v>
      </c>
      <c r="D57" s="309"/>
      <c r="E57" s="352"/>
      <c r="F57" s="396"/>
      <c r="G57" s="334"/>
      <c r="H57" s="334"/>
      <c r="I57" s="334"/>
      <c r="J57" s="334"/>
      <c r="K57" s="334"/>
      <c r="L57" s="397"/>
      <c r="M57" s="368">
        <f>M58</f>
        <v>26000000</v>
      </c>
      <c r="N57" s="310">
        <f t="shared" ref="N57:P57" si="15">N58</f>
        <v>58000000</v>
      </c>
      <c r="O57" s="310">
        <f t="shared" si="15"/>
        <v>58000000</v>
      </c>
      <c r="P57" s="310">
        <f t="shared" si="15"/>
        <v>39000000</v>
      </c>
      <c r="Q57" s="310"/>
      <c r="R57" s="310"/>
      <c r="S57" s="314"/>
    </row>
    <row r="58" spans="1:19" ht="21.65" hidden="1" customHeight="1" x14ac:dyDescent="0.35">
      <c r="A58" s="117"/>
      <c r="B58" s="121"/>
      <c r="C58" s="75" t="s">
        <v>668</v>
      </c>
      <c r="D58" s="122" t="s">
        <v>214</v>
      </c>
      <c r="E58" s="232" t="s">
        <v>203</v>
      </c>
      <c r="F58" s="269">
        <v>2</v>
      </c>
      <c r="G58" s="191">
        <v>2</v>
      </c>
      <c r="H58" s="191">
        <v>1</v>
      </c>
      <c r="I58" s="191">
        <v>2</v>
      </c>
      <c r="J58" s="191" t="s">
        <v>793</v>
      </c>
      <c r="K58" s="191">
        <f>F58+G58+H58+I58</f>
        <v>7</v>
      </c>
      <c r="L58" s="270"/>
      <c r="M58" s="246">
        <v>26000000</v>
      </c>
      <c r="N58" s="76">
        <v>58000000</v>
      </c>
      <c r="O58" s="76">
        <v>58000000</v>
      </c>
      <c r="P58" s="76">
        <v>39000000</v>
      </c>
      <c r="Q58" s="76"/>
      <c r="R58" s="76"/>
      <c r="S58" s="99">
        <v>2028</v>
      </c>
    </row>
    <row r="59" spans="1:19" ht="26.15" hidden="1" customHeight="1" x14ac:dyDescent="0.35">
      <c r="A59" s="302" t="s">
        <v>498</v>
      </c>
      <c r="B59" s="307" t="s">
        <v>706</v>
      </c>
      <c r="C59" s="320" t="s">
        <v>707</v>
      </c>
      <c r="D59" s="309"/>
      <c r="E59" s="352"/>
      <c r="F59" s="396"/>
      <c r="G59" s="334"/>
      <c r="H59" s="334"/>
      <c r="I59" s="334"/>
      <c r="J59" s="334"/>
      <c r="K59" s="334"/>
      <c r="L59" s="397"/>
      <c r="M59" s="368">
        <f>M60</f>
        <v>20000</v>
      </c>
      <c r="N59" s="310">
        <f t="shared" ref="N59" si="16">N60</f>
        <v>35000</v>
      </c>
      <c r="O59" s="310"/>
      <c r="P59" s="310"/>
      <c r="Q59" s="310"/>
      <c r="R59" s="310"/>
      <c r="S59" s="314"/>
    </row>
    <row r="60" spans="1:19" ht="25.5" hidden="1" customHeight="1" x14ac:dyDescent="0.35">
      <c r="A60" s="117"/>
      <c r="B60" s="121"/>
      <c r="C60" s="75" t="s">
        <v>668</v>
      </c>
      <c r="D60" s="122" t="s">
        <v>686</v>
      </c>
      <c r="E60" s="232" t="s">
        <v>687</v>
      </c>
      <c r="F60" s="269">
        <v>1</v>
      </c>
      <c r="G60" s="191">
        <v>0</v>
      </c>
      <c r="H60" s="191">
        <v>0</v>
      </c>
      <c r="I60" s="191">
        <v>0</v>
      </c>
      <c r="J60" s="191" t="s">
        <v>794</v>
      </c>
      <c r="K60" s="191">
        <f>F60+G60+H60+I60</f>
        <v>1</v>
      </c>
      <c r="L60" s="270"/>
      <c r="M60" s="246">
        <v>20000</v>
      </c>
      <c r="N60" s="76">
        <v>35000</v>
      </c>
      <c r="O60" s="76"/>
      <c r="P60" s="76"/>
      <c r="Q60" s="76"/>
      <c r="R60" s="76"/>
      <c r="S60" s="99">
        <v>2026</v>
      </c>
    </row>
    <row r="61" spans="1:19" ht="22.5" hidden="1" customHeight="1" x14ac:dyDescent="0.35">
      <c r="A61" s="302" t="s">
        <v>499</v>
      </c>
      <c r="B61" s="307" t="s">
        <v>708</v>
      </c>
      <c r="C61" s="320" t="s">
        <v>709</v>
      </c>
      <c r="D61" s="309"/>
      <c r="E61" s="352"/>
      <c r="F61" s="400"/>
      <c r="G61" s="336"/>
      <c r="H61" s="336"/>
      <c r="I61" s="336"/>
      <c r="J61" s="336"/>
      <c r="K61" s="336"/>
      <c r="L61" s="401"/>
      <c r="M61" s="368">
        <f>M62</f>
        <v>600000</v>
      </c>
      <c r="N61" s="310">
        <f t="shared" ref="N61" si="17">N62</f>
        <v>180000</v>
      </c>
      <c r="O61" s="310"/>
      <c r="P61" s="310"/>
      <c r="Q61" s="310"/>
      <c r="R61" s="310"/>
      <c r="S61" s="314"/>
    </row>
    <row r="62" spans="1:19" ht="39" hidden="1" customHeight="1" x14ac:dyDescent="0.35">
      <c r="A62" s="117"/>
      <c r="B62" s="121"/>
      <c r="C62" s="75" t="s">
        <v>668</v>
      </c>
      <c r="D62" s="122" t="s">
        <v>686</v>
      </c>
      <c r="E62" s="232" t="s">
        <v>687</v>
      </c>
      <c r="F62" s="269">
        <v>1</v>
      </c>
      <c r="G62" s="191">
        <v>2</v>
      </c>
      <c r="H62" s="191">
        <v>0</v>
      </c>
      <c r="I62" s="191">
        <v>0</v>
      </c>
      <c r="J62" s="191" t="s">
        <v>794</v>
      </c>
      <c r="K62" s="191">
        <f>F62+G62+H62+I62</f>
        <v>3</v>
      </c>
      <c r="L62" s="270"/>
      <c r="M62" s="246">
        <v>600000</v>
      </c>
      <c r="N62" s="76">
        <v>180000</v>
      </c>
      <c r="O62" s="76"/>
      <c r="P62" s="76"/>
      <c r="Q62" s="76"/>
      <c r="R62" s="76"/>
      <c r="S62" s="99">
        <v>2026</v>
      </c>
    </row>
    <row r="63" spans="1:19" ht="24" hidden="1" customHeight="1" x14ac:dyDescent="0.35">
      <c r="A63" s="302" t="s">
        <v>500</v>
      </c>
      <c r="B63" s="307" t="s">
        <v>710</v>
      </c>
      <c r="C63" s="316" t="s">
        <v>711</v>
      </c>
      <c r="D63" s="309"/>
      <c r="E63" s="352"/>
      <c r="F63" s="400"/>
      <c r="G63" s="336"/>
      <c r="H63" s="336"/>
      <c r="I63" s="336"/>
      <c r="J63" s="336"/>
      <c r="K63" s="336"/>
      <c r="L63" s="401"/>
      <c r="M63" s="368">
        <f>M64</f>
        <v>6316139</v>
      </c>
      <c r="N63" s="310">
        <f t="shared" ref="N63" si="18">N64</f>
        <v>8138000</v>
      </c>
      <c r="O63" s="310"/>
      <c r="P63" s="310"/>
      <c r="Q63" s="310"/>
      <c r="R63" s="310"/>
      <c r="S63" s="314"/>
    </row>
    <row r="64" spans="1:19" ht="21" hidden="1" x14ac:dyDescent="0.35">
      <c r="A64" s="117"/>
      <c r="B64" s="106"/>
      <c r="C64" s="75" t="s">
        <v>668</v>
      </c>
      <c r="D64" s="122" t="s">
        <v>41</v>
      </c>
      <c r="E64" s="231" t="s">
        <v>698</v>
      </c>
      <c r="F64" s="269">
        <v>1</v>
      </c>
      <c r="G64" s="191">
        <v>1</v>
      </c>
      <c r="H64" s="191">
        <v>0</v>
      </c>
      <c r="I64" s="191">
        <v>0</v>
      </c>
      <c r="J64" s="191" t="s">
        <v>794</v>
      </c>
      <c r="K64" s="191">
        <f>F64+G64+H64+I64</f>
        <v>2</v>
      </c>
      <c r="L64" s="270"/>
      <c r="M64" s="365">
        <v>6316139</v>
      </c>
      <c r="N64" s="126">
        <v>8138000</v>
      </c>
      <c r="O64" s="126"/>
      <c r="P64" s="126"/>
      <c r="Q64" s="126" t="s">
        <v>712</v>
      </c>
      <c r="R64" s="126"/>
      <c r="S64" s="127">
        <v>2026</v>
      </c>
    </row>
    <row r="65" spans="1:19" hidden="1" x14ac:dyDescent="0.35">
      <c r="A65" s="302" t="s">
        <v>501</v>
      </c>
      <c r="B65" s="302" t="s">
        <v>713</v>
      </c>
      <c r="C65" s="318" t="s">
        <v>714</v>
      </c>
      <c r="D65" s="309"/>
      <c r="E65" s="354"/>
      <c r="F65" s="396">
        <v>2</v>
      </c>
      <c r="G65" s="334">
        <v>2</v>
      </c>
      <c r="H65" s="334">
        <v>2</v>
      </c>
      <c r="I65" s="334">
        <v>2</v>
      </c>
      <c r="J65" s="334" t="s">
        <v>794</v>
      </c>
      <c r="K65" s="334"/>
      <c r="L65" s="397"/>
      <c r="M65" s="363">
        <f>M66+M73</f>
        <v>5590452</v>
      </c>
      <c r="N65" s="304">
        <f t="shared" ref="N65:R65" si="19">N66+N73</f>
        <v>28352808</v>
      </c>
      <c r="O65" s="304">
        <f t="shared" si="19"/>
        <v>52219266</v>
      </c>
      <c r="P65" s="304">
        <f t="shared" si="19"/>
        <v>77266153</v>
      </c>
      <c r="Q65" s="304"/>
      <c r="R65" s="304">
        <f t="shared" si="19"/>
        <v>77266153</v>
      </c>
      <c r="S65" s="321"/>
    </row>
    <row r="66" spans="1:19" hidden="1" x14ac:dyDescent="0.35">
      <c r="A66" s="117"/>
      <c r="B66" s="117"/>
      <c r="C66" s="128" t="s">
        <v>669</v>
      </c>
      <c r="D66" s="110"/>
      <c r="E66" s="355" t="s">
        <v>28</v>
      </c>
      <c r="F66" s="402"/>
      <c r="G66" s="194"/>
      <c r="H66" s="194"/>
      <c r="I66" s="194"/>
      <c r="J66" s="194"/>
      <c r="K66" s="194"/>
      <c r="L66" s="275"/>
      <c r="M66" s="364">
        <f>SUM(M67:M71)</f>
        <v>5508077</v>
      </c>
      <c r="N66" s="108">
        <f t="shared" ref="N66:R66" si="20">SUM(N67:N71)</f>
        <v>27914116</v>
      </c>
      <c r="O66" s="108">
        <f t="shared" si="20"/>
        <v>51371226</v>
      </c>
      <c r="P66" s="108">
        <f t="shared" si="20"/>
        <v>75952679</v>
      </c>
      <c r="Q66" s="108"/>
      <c r="R66" s="108">
        <f t="shared" si="20"/>
        <v>75952679</v>
      </c>
      <c r="S66" s="129"/>
    </row>
    <row r="67" spans="1:19" hidden="1" x14ac:dyDescent="0.35">
      <c r="A67" s="117"/>
      <c r="B67" s="106"/>
      <c r="C67" s="107"/>
      <c r="D67" s="122" t="s">
        <v>190</v>
      </c>
      <c r="E67" s="231" t="s">
        <v>715</v>
      </c>
      <c r="F67" s="402"/>
      <c r="G67" s="194"/>
      <c r="H67" s="194"/>
      <c r="I67" s="194"/>
      <c r="J67" s="194"/>
      <c r="K67" s="194"/>
      <c r="L67" s="275"/>
      <c r="M67" s="246">
        <v>349218</v>
      </c>
      <c r="N67" s="76">
        <v>1823533</v>
      </c>
      <c r="O67" s="76">
        <v>3346950</v>
      </c>
      <c r="P67" s="76">
        <v>4934503</v>
      </c>
      <c r="Q67" s="124"/>
      <c r="R67" s="76">
        <v>4934503</v>
      </c>
      <c r="S67" s="99"/>
    </row>
    <row r="68" spans="1:19" ht="24" hidden="1" customHeight="1" x14ac:dyDescent="0.35">
      <c r="A68" s="117"/>
      <c r="B68" s="106"/>
      <c r="C68" s="107"/>
      <c r="D68" s="122" t="s">
        <v>238</v>
      </c>
      <c r="E68" s="231" t="s">
        <v>244</v>
      </c>
      <c r="F68" s="402"/>
      <c r="G68" s="194"/>
      <c r="H68" s="194"/>
      <c r="I68" s="194"/>
      <c r="J68" s="194"/>
      <c r="K68" s="194"/>
      <c r="L68" s="275"/>
      <c r="M68" s="246">
        <v>19481</v>
      </c>
      <c r="N68" s="124"/>
      <c r="O68" s="124"/>
      <c r="P68" s="124"/>
      <c r="Q68" s="124"/>
      <c r="R68" s="124"/>
      <c r="S68" s="99">
        <v>2025</v>
      </c>
    </row>
    <row r="69" spans="1:19" hidden="1" x14ac:dyDescent="0.35">
      <c r="A69" s="117"/>
      <c r="B69" s="106"/>
      <c r="C69" s="107"/>
      <c r="D69" s="122" t="s">
        <v>232</v>
      </c>
      <c r="E69" s="231" t="s">
        <v>716</v>
      </c>
      <c r="F69" s="402"/>
      <c r="G69" s="194"/>
      <c r="H69" s="194"/>
      <c r="I69" s="194"/>
      <c r="J69" s="194"/>
      <c r="K69" s="194"/>
      <c r="L69" s="275"/>
      <c r="M69" s="246">
        <v>4842397</v>
      </c>
      <c r="N69" s="76">
        <v>24534458</v>
      </c>
      <c r="O69" s="76">
        <v>45168133</v>
      </c>
      <c r="P69" s="76">
        <v>66807283</v>
      </c>
      <c r="Q69" s="124"/>
      <c r="R69" s="76">
        <v>66807283</v>
      </c>
      <c r="S69" s="99"/>
    </row>
    <row r="70" spans="1:19" hidden="1" x14ac:dyDescent="0.35">
      <c r="A70" s="117"/>
      <c r="B70" s="106"/>
      <c r="C70" s="107"/>
      <c r="D70" s="122" t="s">
        <v>207</v>
      </c>
      <c r="E70" s="231" t="s">
        <v>717</v>
      </c>
      <c r="F70" s="402"/>
      <c r="G70" s="194"/>
      <c r="H70" s="194"/>
      <c r="I70" s="194"/>
      <c r="J70" s="194"/>
      <c r="K70" s="194"/>
      <c r="L70" s="275"/>
      <c r="M70" s="246">
        <v>186636</v>
      </c>
      <c r="N70" s="76">
        <v>997523</v>
      </c>
      <c r="O70" s="76">
        <v>1830874</v>
      </c>
      <c r="P70" s="76">
        <v>2699310</v>
      </c>
      <c r="Q70" s="124"/>
      <c r="R70" s="76">
        <v>2699310</v>
      </c>
      <c r="S70" s="99"/>
    </row>
    <row r="71" spans="1:19" hidden="1" x14ac:dyDescent="0.35">
      <c r="A71" s="117"/>
      <c r="B71" s="106"/>
      <c r="C71" s="107"/>
      <c r="D71" s="122" t="s">
        <v>718</v>
      </c>
      <c r="E71" s="231" t="s">
        <v>719</v>
      </c>
      <c r="F71" s="402"/>
      <c r="G71" s="194"/>
      <c r="H71" s="194"/>
      <c r="I71" s="194"/>
      <c r="J71" s="194"/>
      <c r="K71" s="194"/>
      <c r="L71" s="275"/>
      <c r="M71" s="246">
        <v>110345</v>
      </c>
      <c r="N71" s="76">
        <v>558602</v>
      </c>
      <c r="O71" s="76">
        <v>1025269</v>
      </c>
      <c r="P71" s="76">
        <v>1511583</v>
      </c>
      <c r="Q71" s="124"/>
      <c r="R71" s="76">
        <v>1511583</v>
      </c>
      <c r="S71" s="99"/>
    </row>
    <row r="72" spans="1:19" ht="44.5" hidden="1" customHeight="1" x14ac:dyDescent="0.35">
      <c r="A72" s="117"/>
      <c r="B72" s="106"/>
      <c r="C72" s="107"/>
      <c r="D72" s="122" t="s">
        <v>720</v>
      </c>
      <c r="E72" s="232" t="s">
        <v>791</v>
      </c>
      <c r="F72" s="403"/>
      <c r="G72" s="197"/>
      <c r="H72" s="197"/>
      <c r="I72" s="197"/>
      <c r="J72" s="197"/>
      <c r="K72" s="197"/>
      <c r="L72" s="278"/>
      <c r="M72" s="246">
        <v>19481</v>
      </c>
      <c r="N72" s="124"/>
      <c r="O72" s="124"/>
      <c r="P72" s="124"/>
      <c r="Q72" s="124"/>
      <c r="R72" s="124"/>
      <c r="S72" s="99">
        <v>2025</v>
      </c>
    </row>
    <row r="73" spans="1:19" hidden="1" x14ac:dyDescent="0.35">
      <c r="A73" s="117"/>
      <c r="B73" s="106"/>
      <c r="C73" s="128" t="s">
        <v>721</v>
      </c>
      <c r="D73" s="122" t="s">
        <v>722</v>
      </c>
      <c r="E73" s="231" t="s">
        <v>723</v>
      </c>
      <c r="F73" s="403"/>
      <c r="G73" s="197"/>
      <c r="H73" s="197"/>
      <c r="I73" s="197"/>
      <c r="J73" s="197"/>
      <c r="K73" s="197"/>
      <c r="L73" s="278"/>
      <c r="M73" s="246">
        <v>82375</v>
      </c>
      <c r="N73" s="76">
        <v>438692</v>
      </c>
      <c r="O73" s="76">
        <v>848040</v>
      </c>
      <c r="P73" s="76">
        <v>1313474</v>
      </c>
      <c r="Q73" s="124"/>
      <c r="R73" s="76">
        <v>1313474</v>
      </c>
      <c r="S73" s="99"/>
    </row>
    <row r="74" spans="1:19" hidden="1" x14ac:dyDescent="0.35">
      <c r="A74" s="302" t="s">
        <v>502</v>
      </c>
      <c r="B74" s="302" t="s">
        <v>724</v>
      </c>
      <c r="C74" s="318" t="s">
        <v>725</v>
      </c>
      <c r="D74" s="309"/>
      <c r="E74" s="354"/>
      <c r="F74" s="396">
        <v>2</v>
      </c>
      <c r="G74" s="334">
        <v>2</v>
      </c>
      <c r="H74" s="334">
        <v>2</v>
      </c>
      <c r="I74" s="334">
        <v>2</v>
      </c>
      <c r="J74" s="334" t="s">
        <v>794</v>
      </c>
      <c r="K74" s="334"/>
      <c r="L74" s="397"/>
      <c r="M74" s="363">
        <f>M75+M83</f>
        <v>22964601</v>
      </c>
      <c r="N74" s="304">
        <f t="shared" ref="N74:R74" si="21">N75+N83</f>
        <v>28694824</v>
      </c>
      <c r="O74" s="304">
        <f t="shared" si="21"/>
        <v>32728624</v>
      </c>
      <c r="P74" s="304">
        <f t="shared" si="21"/>
        <v>38002368</v>
      </c>
      <c r="Q74" s="304"/>
      <c r="R74" s="304">
        <f t="shared" si="21"/>
        <v>38002368</v>
      </c>
      <c r="S74" s="321"/>
    </row>
    <row r="75" spans="1:19" hidden="1" x14ac:dyDescent="0.35">
      <c r="A75" s="117"/>
      <c r="B75" s="106"/>
      <c r="C75" s="128" t="s">
        <v>669</v>
      </c>
      <c r="D75" s="110"/>
      <c r="E75" s="355" t="s">
        <v>28</v>
      </c>
      <c r="F75" s="403"/>
      <c r="G75" s="197"/>
      <c r="H75" s="197"/>
      <c r="I75" s="197"/>
      <c r="J75" s="197"/>
      <c r="K75" s="197"/>
      <c r="L75" s="278"/>
      <c r="M75" s="364">
        <f>SUM(M76:M79)</f>
        <v>22937169</v>
      </c>
      <c r="N75" s="108">
        <f t="shared" ref="N75:R75" si="22">SUM(N76:N79)</f>
        <v>28650352</v>
      </c>
      <c r="O75" s="108">
        <f t="shared" si="22"/>
        <v>32672224</v>
      </c>
      <c r="P75" s="108">
        <f t="shared" si="22"/>
        <v>37934892</v>
      </c>
      <c r="Q75" s="108"/>
      <c r="R75" s="108">
        <f t="shared" si="22"/>
        <v>37934892</v>
      </c>
      <c r="S75" s="130"/>
    </row>
    <row r="76" spans="1:19" ht="22.5" hidden="1" customHeight="1" x14ac:dyDescent="0.35">
      <c r="A76" s="117"/>
      <c r="B76" s="106"/>
      <c r="C76" s="107"/>
      <c r="D76" s="122" t="s">
        <v>236</v>
      </c>
      <c r="E76" s="231" t="s">
        <v>726</v>
      </c>
      <c r="F76" s="404"/>
      <c r="G76" s="196"/>
      <c r="H76" s="196"/>
      <c r="I76" s="196"/>
      <c r="J76" s="196"/>
      <c r="K76" s="196"/>
      <c r="L76" s="277"/>
      <c r="M76" s="246">
        <v>110743</v>
      </c>
      <c r="N76" s="76">
        <v>133494</v>
      </c>
      <c r="O76" s="76">
        <v>216114</v>
      </c>
      <c r="P76" s="76">
        <v>295740</v>
      </c>
      <c r="Q76" s="124"/>
      <c r="R76" s="76">
        <v>295740</v>
      </c>
      <c r="S76" s="99"/>
    </row>
    <row r="77" spans="1:19" hidden="1" x14ac:dyDescent="0.35">
      <c r="A77" s="117"/>
      <c r="B77" s="106"/>
      <c r="C77" s="107"/>
      <c r="D77" s="122" t="s">
        <v>234</v>
      </c>
      <c r="E77" s="231" t="s">
        <v>727</v>
      </c>
      <c r="F77" s="404"/>
      <c r="G77" s="196"/>
      <c r="H77" s="196"/>
      <c r="I77" s="196"/>
      <c r="J77" s="196"/>
      <c r="K77" s="196"/>
      <c r="L77" s="277"/>
      <c r="M77" s="246">
        <v>20015116</v>
      </c>
      <c r="N77" s="76">
        <v>25028074</v>
      </c>
      <c r="O77" s="76">
        <v>26838466</v>
      </c>
      <c r="P77" s="76">
        <v>29928419</v>
      </c>
      <c r="Q77" s="124"/>
      <c r="R77" s="76">
        <v>29928419</v>
      </c>
      <c r="S77" s="99"/>
    </row>
    <row r="78" spans="1:19" hidden="1" x14ac:dyDescent="0.35">
      <c r="A78" s="117"/>
      <c r="B78" s="106"/>
      <c r="C78" s="107"/>
      <c r="D78" s="122" t="s">
        <v>249</v>
      </c>
      <c r="E78" s="231" t="s">
        <v>250</v>
      </c>
      <c r="F78" s="404"/>
      <c r="G78" s="196"/>
      <c r="H78" s="196"/>
      <c r="I78" s="196"/>
      <c r="J78" s="196"/>
      <c r="K78" s="196"/>
      <c r="L78" s="277"/>
      <c r="M78" s="246">
        <v>11173</v>
      </c>
      <c r="N78" s="76">
        <v>12937</v>
      </c>
      <c r="O78" s="76">
        <v>21169</v>
      </c>
      <c r="P78" s="76">
        <v>28814</v>
      </c>
      <c r="Q78" s="124"/>
      <c r="R78" s="76">
        <v>28814</v>
      </c>
      <c r="S78" s="99"/>
    </row>
    <row r="79" spans="1:19" hidden="1" x14ac:dyDescent="0.35">
      <c r="A79" s="117"/>
      <c r="B79" s="106"/>
      <c r="C79" s="107"/>
      <c r="D79" s="122" t="s">
        <v>165</v>
      </c>
      <c r="E79" s="231" t="s">
        <v>247</v>
      </c>
      <c r="F79" s="404"/>
      <c r="G79" s="196"/>
      <c r="H79" s="196"/>
      <c r="I79" s="196"/>
      <c r="J79" s="196"/>
      <c r="K79" s="196"/>
      <c r="L79" s="277"/>
      <c r="M79" s="246">
        <v>2800137</v>
      </c>
      <c r="N79" s="76">
        <v>3475847</v>
      </c>
      <c r="O79" s="76">
        <v>5596475</v>
      </c>
      <c r="P79" s="76">
        <v>7681919</v>
      </c>
      <c r="Q79" s="124"/>
      <c r="R79" s="76">
        <v>7681919</v>
      </c>
      <c r="S79" s="99"/>
    </row>
    <row r="80" spans="1:19" ht="34.5" hidden="1" customHeight="1" x14ac:dyDescent="0.35">
      <c r="A80" s="117"/>
      <c r="B80" s="106"/>
      <c r="C80" s="107"/>
      <c r="D80" s="122" t="s">
        <v>728</v>
      </c>
      <c r="E80" s="231" t="s">
        <v>729</v>
      </c>
      <c r="F80" s="403"/>
      <c r="G80" s="197"/>
      <c r="H80" s="197"/>
      <c r="I80" s="197"/>
      <c r="J80" s="197"/>
      <c r="K80" s="197"/>
      <c r="L80" s="278"/>
      <c r="M80" s="246">
        <v>62608</v>
      </c>
      <c r="N80" s="76">
        <v>77416</v>
      </c>
      <c r="O80" s="76">
        <v>124350</v>
      </c>
      <c r="P80" s="76">
        <v>170839</v>
      </c>
      <c r="Q80" s="124"/>
      <c r="R80" s="76">
        <v>170839</v>
      </c>
      <c r="S80" s="99"/>
    </row>
    <row r="81" spans="1:19" ht="36.75" hidden="1" customHeight="1" x14ac:dyDescent="0.35">
      <c r="A81" s="117"/>
      <c r="B81" s="106"/>
      <c r="C81" s="107"/>
      <c r="D81" s="122" t="s">
        <v>207</v>
      </c>
      <c r="E81" s="231" t="s">
        <v>730</v>
      </c>
      <c r="F81" s="405"/>
      <c r="G81" s="198"/>
      <c r="H81" s="198"/>
      <c r="I81" s="198"/>
      <c r="J81" s="198"/>
      <c r="K81" s="198"/>
      <c r="L81" s="279"/>
      <c r="M81" s="246">
        <v>2375</v>
      </c>
      <c r="N81" s="76">
        <v>2750</v>
      </c>
      <c r="O81" s="76">
        <v>4500</v>
      </c>
      <c r="P81" s="76">
        <v>6125</v>
      </c>
      <c r="Q81" s="124"/>
      <c r="R81" s="76">
        <v>6125</v>
      </c>
      <c r="S81" s="99"/>
    </row>
    <row r="82" spans="1:19" ht="46" hidden="1" customHeight="1" x14ac:dyDescent="0.35">
      <c r="A82" s="117"/>
      <c r="B82" s="106"/>
      <c r="C82" s="107"/>
      <c r="D82" s="122" t="s">
        <v>718</v>
      </c>
      <c r="E82" s="231" t="s">
        <v>731</v>
      </c>
      <c r="F82" s="402"/>
      <c r="G82" s="194"/>
      <c r="H82" s="194"/>
      <c r="I82" s="194"/>
      <c r="J82" s="194"/>
      <c r="K82" s="194"/>
      <c r="L82" s="275"/>
      <c r="M82" s="246">
        <v>45760</v>
      </c>
      <c r="N82" s="76">
        <v>53328</v>
      </c>
      <c r="O82" s="76">
        <v>87264</v>
      </c>
      <c r="P82" s="76">
        <v>118776</v>
      </c>
      <c r="Q82" s="124"/>
      <c r="R82" s="76">
        <v>118776</v>
      </c>
      <c r="S82" s="99"/>
    </row>
    <row r="83" spans="1:19" hidden="1" x14ac:dyDescent="0.35">
      <c r="A83" s="117"/>
      <c r="B83" s="106"/>
      <c r="C83" s="128" t="s">
        <v>677</v>
      </c>
      <c r="D83" s="122" t="s">
        <v>226</v>
      </c>
      <c r="E83" s="231" t="s">
        <v>227</v>
      </c>
      <c r="F83" s="404"/>
      <c r="G83" s="196"/>
      <c r="H83" s="196"/>
      <c r="I83" s="196"/>
      <c r="J83" s="196"/>
      <c r="K83" s="196"/>
      <c r="L83" s="277"/>
      <c r="M83" s="246">
        <v>27432</v>
      </c>
      <c r="N83" s="76">
        <v>44472</v>
      </c>
      <c r="O83" s="76">
        <v>56400</v>
      </c>
      <c r="P83" s="76">
        <v>67476</v>
      </c>
      <c r="Q83" s="124"/>
      <c r="R83" s="76">
        <v>67476</v>
      </c>
      <c r="S83" s="99"/>
    </row>
    <row r="84" spans="1:19" ht="23.5" customHeight="1" x14ac:dyDescent="0.35">
      <c r="A84" s="302" t="s">
        <v>503</v>
      </c>
      <c r="B84" s="302" t="s">
        <v>732</v>
      </c>
      <c r="C84" s="318" t="s">
        <v>733</v>
      </c>
      <c r="D84" s="309"/>
      <c r="E84" s="354"/>
      <c r="F84" s="396">
        <v>2</v>
      </c>
      <c r="G84" s="334">
        <v>2</v>
      </c>
      <c r="H84" s="334">
        <v>2</v>
      </c>
      <c r="I84" s="334">
        <v>2</v>
      </c>
      <c r="J84" s="334" t="s">
        <v>794</v>
      </c>
      <c r="K84" s="334"/>
      <c r="L84" s="397" t="s">
        <v>797</v>
      </c>
      <c r="M84" s="370">
        <f>M85+M86+M87+M93</f>
        <v>1858433</v>
      </c>
      <c r="N84" s="322">
        <f t="shared" ref="N84:R84" si="23">N85+N86+N87+N93</f>
        <v>3895121</v>
      </c>
      <c r="O84" s="322">
        <f t="shared" si="23"/>
        <v>6449824</v>
      </c>
      <c r="P84" s="322">
        <f t="shared" si="23"/>
        <v>6449824</v>
      </c>
      <c r="Q84" s="322"/>
      <c r="R84" s="322">
        <f t="shared" si="23"/>
        <v>6449824</v>
      </c>
      <c r="S84" s="322"/>
    </row>
    <row r="85" spans="1:19" hidden="1" x14ac:dyDescent="0.35">
      <c r="A85" s="117"/>
      <c r="B85" s="106"/>
      <c r="C85" s="128" t="s">
        <v>667</v>
      </c>
      <c r="D85" s="122" t="s">
        <v>56</v>
      </c>
      <c r="E85" s="231" t="s">
        <v>57</v>
      </c>
      <c r="F85" s="405"/>
      <c r="G85" s="198"/>
      <c r="H85" s="198"/>
      <c r="I85" s="198"/>
      <c r="J85" s="198"/>
      <c r="K85" s="198"/>
      <c r="L85" s="279"/>
      <c r="M85" s="246">
        <v>81373</v>
      </c>
      <c r="N85" s="76">
        <v>5696</v>
      </c>
      <c r="O85" s="76">
        <v>5696</v>
      </c>
      <c r="P85" s="76">
        <v>5696</v>
      </c>
      <c r="Q85" s="124"/>
      <c r="R85" s="76">
        <v>5696</v>
      </c>
      <c r="S85" s="99"/>
    </row>
    <row r="86" spans="1:19" ht="23.15" hidden="1" customHeight="1" x14ac:dyDescent="0.35">
      <c r="A86" s="117"/>
      <c r="B86" s="106"/>
      <c r="C86" s="128" t="s">
        <v>674</v>
      </c>
      <c r="D86" s="122" t="s">
        <v>44</v>
      </c>
      <c r="E86" s="231" t="s">
        <v>734</v>
      </c>
      <c r="F86" s="402"/>
      <c r="G86" s="194"/>
      <c r="H86" s="194"/>
      <c r="I86" s="194"/>
      <c r="J86" s="194"/>
      <c r="K86" s="194"/>
      <c r="L86" s="275"/>
      <c r="M86" s="246">
        <v>21296</v>
      </c>
      <c r="N86" s="124"/>
      <c r="O86" s="124"/>
      <c r="P86" s="124"/>
      <c r="Q86" s="124"/>
      <c r="R86" s="124"/>
      <c r="S86" s="99" t="s">
        <v>109</v>
      </c>
    </row>
    <row r="87" spans="1:19" hidden="1" x14ac:dyDescent="0.35">
      <c r="A87" s="117"/>
      <c r="B87" s="106"/>
      <c r="C87" s="128" t="s">
        <v>669</v>
      </c>
      <c r="D87" s="122"/>
      <c r="E87" s="356" t="s">
        <v>28</v>
      </c>
      <c r="F87" s="404"/>
      <c r="G87" s="196"/>
      <c r="H87" s="196"/>
      <c r="I87" s="196"/>
      <c r="J87" s="196"/>
      <c r="K87" s="196"/>
      <c r="L87" s="277"/>
      <c r="M87" s="366">
        <f>SUM(M88:M91)</f>
        <v>1753295</v>
      </c>
      <c r="N87" s="114">
        <f t="shared" ref="N87:S87" si="24">SUM(N88:N91)</f>
        <v>3889425</v>
      </c>
      <c r="O87" s="114">
        <f t="shared" si="24"/>
        <v>6444128</v>
      </c>
      <c r="P87" s="114">
        <f t="shared" si="24"/>
        <v>6444128</v>
      </c>
      <c r="Q87" s="114"/>
      <c r="R87" s="114">
        <f t="shared" si="24"/>
        <v>6444128</v>
      </c>
      <c r="S87" s="131">
        <f t="shared" si="24"/>
        <v>2025</v>
      </c>
    </row>
    <row r="88" spans="1:19" hidden="1" x14ac:dyDescent="0.35">
      <c r="A88" s="117"/>
      <c r="B88" s="106"/>
      <c r="C88" s="107"/>
      <c r="D88" s="122" t="s">
        <v>234</v>
      </c>
      <c r="E88" s="231" t="s">
        <v>727</v>
      </c>
      <c r="F88" s="404"/>
      <c r="G88" s="196"/>
      <c r="H88" s="196"/>
      <c r="I88" s="196"/>
      <c r="J88" s="196"/>
      <c r="K88" s="196"/>
      <c r="L88" s="277"/>
      <c r="M88" s="246">
        <v>1120745</v>
      </c>
      <c r="N88" s="76">
        <v>3218616</v>
      </c>
      <c r="O88" s="76">
        <v>3218616</v>
      </c>
      <c r="P88" s="76">
        <v>3218616</v>
      </c>
      <c r="Q88" s="124"/>
      <c r="R88" s="76">
        <v>3218616</v>
      </c>
      <c r="S88" s="99"/>
    </row>
    <row r="89" spans="1:19" hidden="1" x14ac:dyDescent="0.35">
      <c r="A89" s="117"/>
      <c r="B89" s="106"/>
      <c r="C89" s="107"/>
      <c r="D89" s="122" t="s">
        <v>254</v>
      </c>
      <c r="E89" s="231" t="s">
        <v>255</v>
      </c>
      <c r="F89" s="404"/>
      <c r="G89" s="196"/>
      <c r="H89" s="196"/>
      <c r="I89" s="196"/>
      <c r="J89" s="196"/>
      <c r="K89" s="196"/>
      <c r="L89" s="277"/>
      <c r="M89" s="246">
        <v>176276</v>
      </c>
      <c r="N89" s="76">
        <v>377049</v>
      </c>
      <c r="O89" s="76">
        <v>389240</v>
      </c>
      <c r="P89" s="76">
        <v>389240</v>
      </c>
      <c r="Q89" s="124"/>
      <c r="R89" s="76">
        <v>389240</v>
      </c>
      <c r="S89" s="99"/>
    </row>
    <row r="90" spans="1:19" hidden="1" x14ac:dyDescent="0.35">
      <c r="A90" s="117"/>
      <c r="B90" s="106"/>
      <c r="C90" s="107"/>
      <c r="D90" s="122" t="s">
        <v>165</v>
      </c>
      <c r="E90" s="231" t="s">
        <v>247</v>
      </c>
      <c r="F90" s="404"/>
      <c r="G90" s="196"/>
      <c r="H90" s="196"/>
      <c r="I90" s="196"/>
      <c r="J90" s="196"/>
      <c r="K90" s="196"/>
      <c r="L90" s="277"/>
      <c r="M90" s="246">
        <v>97920</v>
      </c>
      <c r="N90" s="76">
        <v>293760</v>
      </c>
      <c r="O90" s="76">
        <v>2836272</v>
      </c>
      <c r="P90" s="76">
        <v>2836272</v>
      </c>
      <c r="Q90" s="124"/>
      <c r="R90" s="76">
        <v>2836272</v>
      </c>
      <c r="S90" s="99"/>
    </row>
    <row r="91" spans="1:19" hidden="1" x14ac:dyDescent="0.35">
      <c r="A91" s="117"/>
      <c r="B91" s="106"/>
      <c r="C91" s="107"/>
      <c r="D91" s="122" t="s">
        <v>238</v>
      </c>
      <c r="E91" s="231" t="s">
        <v>240</v>
      </c>
      <c r="F91" s="404"/>
      <c r="G91" s="196"/>
      <c r="H91" s="196"/>
      <c r="I91" s="196"/>
      <c r="J91" s="196"/>
      <c r="K91" s="196"/>
      <c r="L91" s="277"/>
      <c r="M91" s="246">
        <v>358354</v>
      </c>
      <c r="N91" s="124"/>
      <c r="O91" s="124"/>
      <c r="P91" s="124"/>
      <c r="Q91" s="124"/>
      <c r="R91" s="124"/>
      <c r="S91" s="99">
        <v>2025</v>
      </c>
    </row>
    <row r="92" spans="1:19" ht="44.15" hidden="1" customHeight="1" x14ac:dyDescent="0.35">
      <c r="A92" s="117"/>
      <c r="B92" s="106"/>
      <c r="C92" s="107"/>
      <c r="D92" s="122" t="s">
        <v>243</v>
      </c>
      <c r="E92" s="231" t="s">
        <v>735</v>
      </c>
      <c r="F92" s="404"/>
      <c r="G92" s="196"/>
      <c r="H92" s="196"/>
      <c r="I92" s="196"/>
      <c r="J92" s="196"/>
      <c r="K92" s="196"/>
      <c r="L92" s="277"/>
      <c r="M92" s="246">
        <v>267725</v>
      </c>
      <c r="N92" s="124"/>
      <c r="O92" s="124"/>
      <c r="P92" s="124"/>
      <c r="Q92" s="124"/>
      <c r="R92" s="124"/>
      <c r="S92" s="99">
        <v>2025</v>
      </c>
    </row>
    <row r="93" spans="1:19" hidden="1" x14ac:dyDescent="0.35">
      <c r="A93" s="117"/>
      <c r="B93" s="106"/>
      <c r="C93" s="128" t="s">
        <v>662</v>
      </c>
      <c r="D93" s="122" t="s">
        <v>207</v>
      </c>
      <c r="E93" s="231" t="s">
        <v>736</v>
      </c>
      <c r="F93" s="404"/>
      <c r="G93" s="196"/>
      <c r="H93" s="196"/>
      <c r="I93" s="196"/>
      <c r="J93" s="196"/>
      <c r="K93" s="196"/>
      <c r="L93" s="277"/>
      <c r="M93" s="246">
        <v>2469</v>
      </c>
      <c r="N93" s="124"/>
      <c r="O93" s="124"/>
      <c r="P93" s="124"/>
      <c r="Q93" s="124"/>
      <c r="R93" s="124"/>
      <c r="S93" s="99">
        <v>2025</v>
      </c>
    </row>
    <row r="94" spans="1:19" hidden="1" x14ac:dyDescent="0.35">
      <c r="A94" s="302" t="s">
        <v>504</v>
      </c>
      <c r="B94" s="302" t="s">
        <v>737</v>
      </c>
      <c r="C94" s="318" t="s">
        <v>738</v>
      </c>
      <c r="D94" s="323"/>
      <c r="E94" s="357"/>
      <c r="F94" s="396">
        <v>1</v>
      </c>
      <c r="G94" s="334">
        <v>2</v>
      </c>
      <c r="H94" s="334">
        <v>2</v>
      </c>
      <c r="I94" s="334">
        <v>2</v>
      </c>
      <c r="J94" s="334" t="s">
        <v>794</v>
      </c>
      <c r="K94" s="334"/>
      <c r="L94" s="397"/>
      <c r="M94" s="371">
        <f>SUM(M95:M96)</f>
        <v>39261</v>
      </c>
      <c r="N94" s="311">
        <f t="shared" ref="N94:R94" si="25">SUM(N95:N96)</f>
        <v>21471</v>
      </c>
      <c r="O94" s="311">
        <f t="shared" si="25"/>
        <v>22350</v>
      </c>
      <c r="P94" s="311">
        <f t="shared" si="25"/>
        <v>22350</v>
      </c>
      <c r="Q94" s="311"/>
      <c r="R94" s="311">
        <f t="shared" si="25"/>
        <v>22350</v>
      </c>
      <c r="S94" s="324"/>
    </row>
    <row r="95" spans="1:19" hidden="1" x14ac:dyDescent="0.35">
      <c r="A95" s="117"/>
      <c r="B95" s="106"/>
      <c r="C95" s="128" t="s">
        <v>669</v>
      </c>
      <c r="D95" s="122" t="s">
        <v>163</v>
      </c>
      <c r="E95" s="231" t="s">
        <v>354</v>
      </c>
      <c r="F95" s="269"/>
      <c r="G95" s="191"/>
      <c r="H95" s="191"/>
      <c r="I95" s="191"/>
      <c r="J95" s="191"/>
      <c r="K95" s="191"/>
      <c r="L95" s="270"/>
      <c r="M95" s="246">
        <v>11301</v>
      </c>
      <c r="N95" s="76">
        <v>9672</v>
      </c>
      <c r="O95" s="76">
        <v>10551</v>
      </c>
      <c r="P95" s="76">
        <v>10551</v>
      </c>
      <c r="Q95" s="124"/>
      <c r="R95" s="76">
        <v>10551</v>
      </c>
      <c r="S95" s="132"/>
    </row>
    <row r="96" spans="1:19" hidden="1" x14ac:dyDescent="0.35">
      <c r="A96" s="117"/>
      <c r="B96" s="106"/>
      <c r="C96" s="128" t="s">
        <v>662</v>
      </c>
      <c r="D96" s="122" t="s">
        <v>39</v>
      </c>
      <c r="E96" s="231" t="s">
        <v>38</v>
      </c>
      <c r="F96" s="269"/>
      <c r="G96" s="191"/>
      <c r="H96" s="191"/>
      <c r="I96" s="191"/>
      <c r="J96" s="191"/>
      <c r="K96" s="191"/>
      <c r="L96" s="270"/>
      <c r="M96" s="246">
        <v>27960</v>
      </c>
      <c r="N96" s="76">
        <v>11799</v>
      </c>
      <c r="O96" s="76">
        <v>11799</v>
      </c>
      <c r="P96" s="76">
        <v>11799</v>
      </c>
      <c r="Q96" s="124"/>
      <c r="R96" s="76">
        <f>P96</f>
        <v>11799</v>
      </c>
      <c r="S96" s="132"/>
    </row>
    <row r="97" spans="1:19" hidden="1" x14ac:dyDescent="0.35">
      <c r="A97" s="302" t="s">
        <v>505</v>
      </c>
      <c r="B97" s="302" t="s">
        <v>739</v>
      </c>
      <c r="C97" s="318" t="s">
        <v>740</v>
      </c>
      <c r="D97" s="323"/>
      <c r="E97" s="357"/>
      <c r="F97" s="396">
        <v>2</v>
      </c>
      <c r="G97" s="334">
        <v>1</v>
      </c>
      <c r="H97" s="334">
        <v>2</v>
      </c>
      <c r="I97" s="334">
        <v>2</v>
      </c>
      <c r="J97" s="334" t="s">
        <v>794</v>
      </c>
      <c r="K97" s="334"/>
      <c r="L97" s="397"/>
      <c r="M97" s="371">
        <f>M98</f>
        <v>500000</v>
      </c>
      <c r="N97" s="311">
        <f t="shared" ref="N97:R97" si="26">N98</f>
        <v>500000</v>
      </c>
      <c r="O97" s="311">
        <f t="shared" si="26"/>
        <v>500000</v>
      </c>
      <c r="P97" s="311">
        <f t="shared" si="26"/>
        <v>500000</v>
      </c>
      <c r="Q97" s="311"/>
      <c r="R97" s="311">
        <f t="shared" si="26"/>
        <v>500000</v>
      </c>
      <c r="S97" s="325"/>
    </row>
    <row r="98" spans="1:19" hidden="1" x14ac:dyDescent="0.35">
      <c r="A98" s="117"/>
      <c r="B98" s="106"/>
      <c r="C98" s="128" t="s">
        <v>741</v>
      </c>
      <c r="D98" s="122" t="s">
        <v>742</v>
      </c>
      <c r="E98" s="231" t="s">
        <v>286</v>
      </c>
      <c r="F98" s="290"/>
      <c r="G98" s="199"/>
      <c r="H98" s="199"/>
      <c r="I98" s="199"/>
      <c r="J98" s="199"/>
      <c r="K98" s="199"/>
      <c r="L98" s="282"/>
      <c r="M98" s="246">
        <v>500000</v>
      </c>
      <c r="N98" s="76">
        <v>500000</v>
      </c>
      <c r="O98" s="76">
        <v>500000</v>
      </c>
      <c r="P98" s="76">
        <v>500000</v>
      </c>
      <c r="Q98" s="124"/>
      <c r="R98" s="76">
        <v>500000</v>
      </c>
      <c r="S98" s="132"/>
    </row>
    <row r="99" spans="1:19" hidden="1" x14ac:dyDescent="0.35">
      <c r="A99" s="302" t="s">
        <v>506</v>
      </c>
      <c r="B99" s="302" t="s">
        <v>743</v>
      </c>
      <c r="C99" s="318" t="s">
        <v>744</v>
      </c>
      <c r="D99" s="319"/>
      <c r="E99" s="358"/>
      <c r="F99" s="396">
        <v>2</v>
      </c>
      <c r="G99" s="334">
        <v>1</v>
      </c>
      <c r="H99" s="334">
        <v>2</v>
      </c>
      <c r="I99" s="334">
        <v>2</v>
      </c>
      <c r="J99" s="334" t="s">
        <v>794</v>
      </c>
      <c r="K99" s="334"/>
      <c r="L99" s="397">
        <v>2</v>
      </c>
      <c r="M99" s="371">
        <f>M100</f>
        <v>2417550</v>
      </c>
      <c r="N99" s="311">
        <f t="shared" ref="N99:R99" si="27">N100</f>
        <v>2417550</v>
      </c>
      <c r="O99" s="311">
        <f t="shared" si="27"/>
        <v>2417550</v>
      </c>
      <c r="P99" s="311">
        <f t="shared" si="27"/>
        <v>2417550</v>
      </c>
      <c r="Q99" s="311"/>
      <c r="R99" s="311">
        <f t="shared" si="27"/>
        <v>2417550</v>
      </c>
      <c r="S99" s="311"/>
    </row>
    <row r="100" spans="1:19" hidden="1" x14ac:dyDescent="0.35">
      <c r="A100" s="117"/>
      <c r="B100" s="106"/>
      <c r="C100" s="128" t="s">
        <v>676</v>
      </c>
      <c r="D100" s="122" t="s">
        <v>218</v>
      </c>
      <c r="E100" s="231" t="s">
        <v>219</v>
      </c>
      <c r="F100" s="404"/>
      <c r="G100" s="196"/>
      <c r="H100" s="196"/>
      <c r="I100" s="196"/>
      <c r="J100" s="196"/>
      <c r="K100" s="196"/>
      <c r="L100" s="277"/>
      <c r="M100" s="246">
        <v>2417550</v>
      </c>
      <c r="N100" s="76">
        <v>2417550</v>
      </c>
      <c r="O100" s="76">
        <v>2417550</v>
      </c>
      <c r="P100" s="76">
        <v>2417550</v>
      </c>
      <c r="Q100" s="124"/>
      <c r="R100" s="76">
        <v>2417550</v>
      </c>
      <c r="S100" s="132"/>
    </row>
    <row r="101" spans="1:19" ht="33.65" hidden="1" customHeight="1" x14ac:dyDescent="0.35">
      <c r="A101" s="302" t="s">
        <v>507</v>
      </c>
      <c r="B101" s="302" t="s">
        <v>745</v>
      </c>
      <c r="C101" s="326" t="s">
        <v>792</v>
      </c>
      <c r="D101" s="327"/>
      <c r="E101" s="359"/>
      <c r="F101" s="396">
        <v>1</v>
      </c>
      <c r="G101" s="334">
        <v>1</v>
      </c>
      <c r="H101" s="334">
        <v>1</v>
      </c>
      <c r="I101" s="334">
        <v>1</v>
      </c>
      <c r="J101" s="334" t="s">
        <v>794</v>
      </c>
      <c r="K101" s="337">
        <f>SUM(F101:J101)</f>
        <v>4</v>
      </c>
      <c r="L101" s="397" t="s">
        <v>795</v>
      </c>
      <c r="M101" s="363">
        <f>SUM(M103:M106)</f>
        <v>4677838</v>
      </c>
      <c r="N101" s="304">
        <f t="shared" ref="N101:R101" si="28">SUM(N103:N106)</f>
        <v>4297832</v>
      </c>
      <c r="O101" s="304">
        <f t="shared" si="28"/>
        <v>4518725</v>
      </c>
      <c r="P101" s="304">
        <f t="shared" si="28"/>
        <v>5206833</v>
      </c>
      <c r="Q101" s="304"/>
      <c r="R101" s="304">
        <f t="shared" si="28"/>
        <v>5630099</v>
      </c>
      <c r="S101" s="328"/>
    </row>
    <row r="102" spans="1:19" hidden="1" x14ac:dyDescent="0.35">
      <c r="A102" s="117"/>
      <c r="B102" s="106"/>
      <c r="C102" s="107" t="s">
        <v>676</v>
      </c>
      <c r="D102" s="110"/>
      <c r="E102" s="355" t="s">
        <v>28</v>
      </c>
      <c r="F102" s="402"/>
      <c r="G102" s="194"/>
      <c r="H102" s="194"/>
      <c r="I102" s="194"/>
      <c r="J102" s="194"/>
      <c r="K102" s="194"/>
      <c r="L102" s="275"/>
      <c r="M102" s="364">
        <f>SUM(M103:M104)</f>
        <v>288764</v>
      </c>
      <c r="N102" s="108">
        <f t="shared" ref="N102:R102" si="29">SUM(N103:N104)</f>
        <v>285903</v>
      </c>
      <c r="O102" s="108">
        <f t="shared" si="29"/>
        <v>290609</v>
      </c>
      <c r="P102" s="108">
        <f t="shared" si="29"/>
        <v>294869</v>
      </c>
      <c r="Q102" s="108"/>
      <c r="R102" s="108">
        <f t="shared" si="29"/>
        <v>294869</v>
      </c>
      <c r="S102" s="130"/>
    </row>
    <row r="103" spans="1:19" hidden="1" x14ac:dyDescent="0.35">
      <c r="A103" s="117"/>
      <c r="B103" s="106"/>
      <c r="C103" s="107"/>
      <c r="D103" s="122" t="s">
        <v>218</v>
      </c>
      <c r="E103" s="231" t="s">
        <v>219</v>
      </c>
      <c r="F103" s="402"/>
      <c r="G103" s="194"/>
      <c r="H103" s="194"/>
      <c r="I103" s="194"/>
      <c r="J103" s="194"/>
      <c r="K103" s="194"/>
      <c r="L103" s="275"/>
      <c r="M103" s="246">
        <v>150000</v>
      </c>
      <c r="N103" s="76">
        <v>150000</v>
      </c>
      <c r="O103" s="76">
        <v>150000</v>
      </c>
      <c r="P103" s="76">
        <v>150000</v>
      </c>
      <c r="Q103" s="76"/>
      <c r="R103" s="76">
        <v>150000</v>
      </c>
      <c r="S103" s="133"/>
    </row>
    <row r="104" spans="1:19" hidden="1" x14ac:dyDescent="0.35">
      <c r="A104" s="117"/>
      <c r="B104" s="106"/>
      <c r="C104" s="107"/>
      <c r="D104" s="122" t="s">
        <v>39</v>
      </c>
      <c r="E104" s="231" t="s">
        <v>38</v>
      </c>
      <c r="F104" s="404"/>
      <c r="G104" s="196"/>
      <c r="H104" s="196"/>
      <c r="I104" s="196"/>
      <c r="J104" s="196"/>
      <c r="K104" s="196"/>
      <c r="L104" s="277"/>
      <c r="M104" s="246">
        <v>138764</v>
      </c>
      <c r="N104" s="76">
        <v>135903</v>
      </c>
      <c r="O104" s="76">
        <v>140609</v>
      </c>
      <c r="P104" s="76">
        <v>144869</v>
      </c>
      <c r="Q104" s="76"/>
      <c r="R104" s="76">
        <v>144869</v>
      </c>
      <c r="S104" s="133"/>
    </row>
    <row r="105" spans="1:19" hidden="1" x14ac:dyDescent="0.35">
      <c r="A105" s="117"/>
      <c r="B105" s="106"/>
      <c r="C105" s="128" t="s">
        <v>673</v>
      </c>
      <c r="D105" s="122" t="s">
        <v>47</v>
      </c>
      <c r="E105" s="231" t="s">
        <v>746</v>
      </c>
      <c r="F105" s="404"/>
      <c r="G105" s="196"/>
      <c r="H105" s="196"/>
      <c r="I105" s="196"/>
      <c r="J105" s="196"/>
      <c r="K105" s="196"/>
      <c r="L105" s="277"/>
      <c r="M105" s="246">
        <v>4300019</v>
      </c>
      <c r="N105" s="76">
        <v>3919065</v>
      </c>
      <c r="O105" s="76">
        <v>4131871</v>
      </c>
      <c r="P105" s="76">
        <v>4812658</v>
      </c>
      <c r="Q105" s="76"/>
      <c r="R105" s="76">
        <v>5235924</v>
      </c>
      <c r="S105" s="133"/>
    </row>
    <row r="106" spans="1:19" hidden="1" x14ac:dyDescent="0.35">
      <c r="A106" s="117"/>
      <c r="B106" s="106"/>
      <c r="C106" s="128" t="s">
        <v>662</v>
      </c>
      <c r="D106" s="122" t="s">
        <v>747</v>
      </c>
      <c r="E106" s="231" t="s">
        <v>748</v>
      </c>
      <c r="F106" s="402"/>
      <c r="G106" s="194"/>
      <c r="H106" s="194"/>
      <c r="I106" s="194"/>
      <c r="J106" s="194"/>
      <c r="K106" s="194"/>
      <c r="L106" s="275"/>
      <c r="M106" s="246">
        <v>89055</v>
      </c>
      <c r="N106" s="76">
        <v>92864</v>
      </c>
      <c r="O106" s="76">
        <v>96245</v>
      </c>
      <c r="P106" s="76">
        <v>99306</v>
      </c>
      <c r="Q106" s="76"/>
      <c r="R106" s="76">
        <v>99306</v>
      </c>
      <c r="S106" s="133"/>
    </row>
    <row r="107" spans="1:19" hidden="1" x14ac:dyDescent="0.35">
      <c r="A107" s="302" t="s">
        <v>512</v>
      </c>
      <c r="B107" s="302" t="s">
        <v>749</v>
      </c>
      <c r="C107" s="313" t="s">
        <v>750</v>
      </c>
      <c r="D107" s="469"/>
      <c r="E107" s="470"/>
      <c r="F107" s="372">
        <v>0</v>
      </c>
      <c r="G107" s="337">
        <v>1</v>
      </c>
      <c r="H107" s="337">
        <v>2</v>
      </c>
      <c r="I107" s="337">
        <v>2</v>
      </c>
      <c r="J107" s="337" t="s">
        <v>794</v>
      </c>
      <c r="K107" s="337">
        <f>SUM(F107:J107)</f>
        <v>5</v>
      </c>
      <c r="L107" s="406">
        <v>4</v>
      </c>
      <c r="M107" s="363">
        <f>M108+M122+M123+M126+M130+M136+M137+M138</f>
        <v>59572921</v>
      </c>
      <c r="N107" s="304">
        <f t="shared" ref="N107:R107" si="30">N108+N122+N123+N126+N130+N136+N137+N138</f>
        <v>59572921</v>
      </c>
      <c r="O107" s="304">
        <f t="shared" si="30"/>
        <v>59572921</v>
      </c>
      <c r="P107" s="304"/>
      <c r="Q107" s="304"/>
      <c r="R107" s="304">
        <f t="shared" si="30"/>
        <v>59572921</v>
      </c>
      <c r="S107" s="305"/>
    </row>
    <row r="108" spans="1:19" hidden="1" x14ac:dyDescent="0.35">
      <c r="A108" s="117"/>
      <c r="B108" s="117"/>
      <c r="C108" s="120" t="s">
        <v>670</v>
      </c>
      <c r="D108" s="134"/>
      <c r="E108" s="350" t="s">
        <v>28</v>
      </c>
      <c r="F108" s="295"/>
      <c r="G108" s="205"/>
      <c r="H108" s="205"/>
      <c r="I108" s="205"/>
      <c r="J108" s="199"/>
      <c r="K108" s="205"/>
      <c r="L108" s="407"/>
      <c r="M108" s="364">
        <f>M109+M110+M111+M112+M113+M114+M115+M116+M117+M118+M119+M120+M121</f>
        <v>57696334</v>
      </c>
      <c r="N108" s="108">
        <f t="shared" ref="N108:R108" si="31">N109+N110+N111+N112+N113+N114+N115+N116+N117+N118+N119+N120+N121</f>
        <v>57696334</v>
      </c>
      <c r="O108" s="108">
        <f t="shared" si="31"/>
        <v>57696334</v>
      </c>
      <c r="P108" s="108">
        <f t="shared" si="31"/>
        <v>57696334</v>
      </c>
      <c r="Q108" s="108"/>
      <c r="R108" s="108">
        <f t="shared" si="31"/>
        <v>57696334</v>
      </c>
      <c r="S108" s="135"/>
    </row>
    <row r="109" spans="1:19" hidden="1" x14ac:dyDescent="0.35">
      <c r="A109" s="117"/>
      <c r="B109" s="117"/>
      <c r="C109" s="136"/>
      <c r="D109" s="122" t="s">
        <v>751</v>
      </c>
      <c r="E109" s="360" t="s">
        <v>752</v>
      </c>
      <c r="F109" s="404"/>
      <c r="G109" s="196"/>
      <c r="H109" s="196"/>
      <c r="I109" s="196"/>
      <c r="J109" s="196"/>
      <c r="K109" s="196"/>
      <c r="L109" s="277"/>
      <c r="M109" s="246">
        <v>2354753</v>
      </c>
      <c r="N109" s="76">
        <v>2354753</v>
      </c>
      <c r="O109" s="76">
        <v>2354753</v>
      </c>
      <c r="P109" s="76">
        <v>2354753</v>
      </c>
      <c r="Q109" s="76"/>
      <c r="R109" s="76">
        <f t="shared" ref="R109:R121" si="32">P109</f>
        <v>2354753</v>
      </c>
      <c r="S109" s="116"/>
    </row>
    <row r="110" spans="1:19" hidden="1" x14ac:dyDescent="0.35">
      <c r="A110" s="117"/>
      <c r="B110" s="117"/>
      <c r="C110" s="136"/>
      <c r="D110" s="122" t="s">
        <v>753</v>
      </c>
      <c r="E110" s="360" t="s">
        <v>754</v>
      </c>
      <c r="F110" s="402"/>
      <c r="G110" s="194"/>
      <c r="H110" s="194"/>
      <c r="I110" s="194"/>
      <c r="J110" s="194"/>
      <c r="K110" s="194"/>
      <c r="L110" s="275"/>
      <c r="M110" s="246">
        <v>7398</v>
      </c>
      <c r="N110" s="76">
        <v>7398</v>
      </c>
      <c r="O110" s="76">
        <v>7398</v>
      </c>
      <c r="P110" s="76">
        <v>7398</v>
      </c>
      <c r="Q110" s="76"/>
      <c r="R110" s="76">
        <f t="shared" si="32"/>
        <v>7398</v>
      </c>
      <c r="S110" s="116"/>
    </row>
    <row r="111" spans="1:19" hidden="1" x14ac:dyDescent="0.35">
      <c r="A111" s="117"/>
      <c r="B111" s="117"/>
      <c r="C111" s="136"/>
      <c r="D111" s="122" t="s">
        <v>755</v>
      </c>
      <c r="E111" s="360" t="s">
        <v>263</v>
      </c>
      <c r="F111" s="402"/>
      <c r="G111" s="194"/>
      <c r="H111" s="194"/>
      <c r="I111" s="194"/>
      <c r="J111" s="194"/>
      <c r="K111" s="194"/>
      <c r="L111" s="275"/>
      <c r="M111" s="246">
        <v>7987496</v>
      </c>
      <c r="N111" s="76">
        <v>7987496</v>
      </c>
      <c r="O111" s="76">
        <v>7987496</v>
      </c>
      <c r="P111" s="76">
        <v>7987496</v>
      </c>
      <c r="Q111" s="76"/>
      <c r="R111" s="76">
        <f t="shared" si="32"/>
        <v>7987496</v>
      </c>
      <c r="S111" s="116"/>
    </row>
    <row r="112" spans="1:19" ht="24" hidden="1" customHeight="1" x14ac:dyDescent="0.35">
      <c r="A112" s="117"/>
      <c r="B112" s="117"/>
      <c r="C112" s="136"/>
      <c r="D112" s="122" t="s">
        <v>756</v>
      </c>
      <c r="E112" s="360" t="s">
        <v>757</v>
      </c>
      <c r="F112" s="404"/>
      <c r="G112" s="196"/>
      <c r="H112" s="196"/>
      <c r="I112" s="196"/>
      <c r="J112" s="196"/>
      <c r="K112" s="196"/>
      <c r="L112" s="277"/>
      <c r="M112" s="246">
        <v>1036818</v>
      </c>
      <c r="N112" s="76">
        <v>1036818</v>
      </c>
      <c r="O112" s="76">
        <v>1036818</v>
      </c>
      <c r="P112" s="76">
        <v>1036818</v>
      </c>
      <c r="Q112" s="76"/>
      <c r="R112" s="76">
        <f t="shared" si="32"/>
        <v>1036818</v>
      </c>
      <c r="S112" s="116"/>
    </row>
    <row r="113" spans="1:19" ht="24.65" hidden="1" customHeight="1" x14ac:dyDescent="0.35">
      <c r="A113" s="117"/>
      <c r="B113" s="117"/>
      <c r="C113" s="136"/>
      <c r="D113" s="122" t="s">
        <v>758</v>
      </c>
      <c r="E113" s="360" t="s">
        <v>759</v>
      </c>
      <c r="F113" s="404"/>
      <c r="G113" s="196"/>
      <c r="H113" s="196"/>
      <c r="I113" s="196"/>
      <c r="J113" s="196"/>
      <c r="K113" s="196"/>
      <c r="L113" s="277"/>
      <c r="M113" s="246">
        <v>13440784</v>
      </c>
      <c r="N113" s="76">
        <v>13440784</v>
      </c>
      <c r="O113" s="76">
        <v>13440784</v>
      </c>
      <c r="P113" s="76">
        <v>13440784</v>
      </c>
      <c r="Q113" s="76"/>
      <c r="R113" s="76">
        <f t="shared" si="32"/>
        <v>13440784</v>
      </c>
      <c r="S113" s="116"/>
    </row>
    <row r="114" spans="1:19" ht="25.5" hidden="1" customHeight="1" x14ac:dyDescent="0.35">
      <c r="A114" s="117"/>
      <c r="B114" s="117"/>
      <c r="C114" s="136"/>
      <c r="D114" s="122" t="s">
        <v>259</v>
      </c>
      <c r="E114" s="360" t="s">
        <v>264</v>
      </c>
      <c r="F114" s="404"/>
      <c r="G114" s="196"/>
      <c r="H114" s="196"/>
      <c r="I114" s="196"/>
      <c r="J114" s="196"/>
      <c r="K114" s="196"/>
      <c r="L114" s="277"/>
      <c r="M114" s="246">
        <v>16904190</v>
      </c>
      <c r="N114" s="76">
        <v>16904190</v>
      </c>
      <c r="O114" s="76">
        <v>16904190</v>
      </c>
      <c r="P114" s="76">
        <v>16904190</v>
      </c>
      <c r="Q114" s="76"/>
      <c r="R114" s="76">
        <f t="shared" si="32"/>
        <v>16904190</v>
      </c>
      <c r="S114" s="116"/>
    </row>
    <row r="115" spans="1:19" ht="23.15" hidden="1" customHeight="1" x14ac:dyDescent="0.35">
      <c r="A115" s="117"/>
      <c r="B115" s="117"/>
      <c r="C115" s="136"/>
      <c r="D115" s="122" t="s">
        <v>260</v>
      </c>
      <c r="E115" s="360" t="s">
        <v>265</v>
      </c>
      <c r="F115" s="404"/>
      <c r="G115" s="196"/>
      <c r="H115" s="196"/>
      <c r="I115" s="196"/>
      <c r="J115" s="196"/>
      <c r="K115" s="196"/>
      <c r="L115" s="277"/>
      <c r="M115" s="246">
        <v>9315390</v>
      </c>
      <c r="N115" s="76">
        <v>9315390</v>
      </c>
      <c r="O115" s="76">
        <v>9315390</v>
      </c>
      <c r="P115" s="76">
        <v>9315390</v>
      </c>
      <c r="Q115" s="76"/>
      <c r="R115" s="76">
        <f t="shared" si="32"/>
        <v>9315390</v>
      </c>
      <c r="S115" s="116"/>
    </row>
    <row r="116" spans="1:19" hidden="1" x14ac:dyDescent="0.35">
      <c r="A116" s="117"/>
      <c r="B116" s="117"/>
      <c r="C116" s="136"/>
      <c r="D116" s="122" t="s">
        <v>261</v>
      </c>
      <c r="E116" s="360" t="s">
        <v>760</v>
      </c>
      <c r="F116" s="404"/>
      <c r="G116" s="196"/>
      <c r="H116" s="196"/>
      <c r="I116" s="196"/>
      <c r="J116" s="196"/>
      <c r="K116" s="196"/>
      <c r="L116" s="277"/>
      <c r="M116" s="246">
        <v>220146</v>
      </c>
      <c r="N116" s="76">
        <v>220146</v>
      </c>
      <c r="O116" s="76">
        <v>220146</v>
      </c>
      <c r="P116" s="76">
        <v>220146</v>
      </c>
      <c r="Q116" s="76"/>
      <c r="R116" s="76">
        <f t="shared" si="32"/>
        <v>220146</v>
      </c>
      <c r="S116" s="116"/>
    </row>
    <row r="117" spans="1:19" hidden="1" x14ac:dyDescent="0.35">
      <c r="A117" s="117"/>
      <c r="B117" s="117"/>
      <c r="C117" s="136"/>
      <c r="D117" s="122" t="s">
        <v>380</v>
      </c>
      <c r="E117" s="360" t="s">
        <v>381</v>
      </c>
      <c r="F117" s="404"/>
      <c r="G117" s="196"/>
      <c r="H117" s="196"/>
      <c r="I117" s="196"/>
      <c r="J117" s="196"/>
      <c r="K117" s="196"/>
      <c r="L117" s="277"/>
      <c r="M117" s="246">
        <v>5911005</v>
      </c>
      <c r="N117" s="76">
        <v>5911005</v>
      </c>
      <c r="O117" s="76">
        <v>5911005</v>
      </c>
      <c r="P117" s="76">
        <v>5911005</v>
      </c>
      <c r="Q117" s="76"/>
      <c r="R117" s="76">
        <f t="shared" si="32"/>
        <v>5911005</v>
      </c>
      <c r="S117" s="116"/>
    </row>
    <row r="118" spans="1:19" hidden="1" x14ac:dyDescent="0.35">
      <c r="A118" s="117"/>
      <c r="B118" s="117"/>
      <c r="C118" s="136"/>
      <c r="D118" s="122" t="s">
        <v>761</v>
      </c>
      <c r="E118" s="360" t="s">
        <v>762</v>
      </c>
      <c r="F118" s="404"/>
      <c r="G118" s="196"/>
      <c r="H118" s="196"/>
      <c r="I118" s="196"/>
      <c r="J118" s="196"/>
      <c r="K118" s="196"/>
      <c r="L118" s="277"/>
      <c r="M118" s="246">
        <v>227416</v>
      </c>
      <c r="N118" s="76">
        <v>227416</v>
      </c>
      <c r="O118" s="76">
        <v>227416</v>
      </c>
      <c r="P118" s="76">
        <v>227416</v>
      </c>
      <c r="Q118" s="76"/>
      <c r="R118" s="76">
        <f t="shared" si="32"/>
        <v>227416</v>
      </c>
      <c r="S118" s="116"/>
    </row>
    <row r="119" spans="1:19" ht="23.5" hidden="1" customHeight="1" x14ac:dyDescent="0.35">
      <c r="A119" s="117"/>
      <c r="B119" s="117"/>
      <c r="C119" s="136"/>
      <c r="D119" s="122" t="s">
        <v>262</v>
      </c>
      <c r="E119" s="360" t="s">
        <v>266</v>
      </c>
      <c r="F119" s="408"/>
      <c r="G119" s="200"/>
      <c r="H119" s="200"/>
      <c r="I119" s="200"/>
      <c r="J119" s="200"/>
      <c r="K119" s="200"/>
      <c r="L119" s="280"/>
      <c r="M119" s="246">
        <v>17749</v>
      </c>
      <c r="N119" s="76">
        <v>17749</v>
      </c>
      <c r="O119" s="76">
        <v>17749</v>
      </c>
      <c r="P119" s="76">
        <v>17749</v>
      </c>
      <c r="Q119" s="76"/>
      <c r="R119" s="76">
        <f t="shared" si="32"/>
        <v>17749</v>
      </c>
      <c r="S119" s="116"/>
    </row>
    <row r="120" spans="1:19" hidden="1" x14ac:dyDescent="0.35">
      <c r="A120" s="117"/>
      <c r="B120" s="117"/>
      <c r="C120" s="136"/>
      <c r="D120" s="122" t="s">
        <v>763</v>
      </c>
      <c r="E120" s="360" t="s">
        <v>764</v>
      </c>
      <c r="F120" s="404"/>
      <c r="G120" s="196"/>
      <c r="H120" s="196"/>
      <c r="I120" s="196"/>
      <c r="J120" s="196"/>
      <c r="K120" s="196"/>
      <c r="L120" s="277"/>
      <c r="M120" s="246">
        <v>175154</v>
      </c>
      <c r="N120" s="76">
        <v>175154</v>
      </c>
      <c r="O120" s="76">
        <v>175154</v>
      </c>
      <c r="P120" s="76">
        <v>175154</v>
      </c>
      <c r="Q120" s="76"/>
      <c r="R120" s="76">
        <f t="shared" si="32"/>
        <v>175154</v>
      </c>
      <c r="S120" s="116"/>
    </row>
    <row r="121" spans="1:19" hidden="1" x14ac:dyDescent="0.35">
      <c r="A121" s="117"/>
      <c r="B121" s="117"/>
      <c r="C121" s="136"/>
      <c r="D121" s="122" t="s">
        <v>765</v>
      </c>
      <c r="E121" s="360" t="s">
        <v>766</v>
      </c>
      <c r="F121" s="404"/>
      <c r="G121" s="196"/>
      <c r="H121" s="196"/>
      <c r="I121" s="196"/>
      <c r="J121" s="196"/>
      <c r="K121" s="196"/>
      <c r="L121" s="277"/>
      <c r="M121" s="246">
        <v>98035</v>
      </c>
      <c r="N121" s="76">
        <v>98035</v>
      </c>
      <c r="O121" s="76">
        <v>98035</v>
      </c>
      <c r="P121" s="76">
        <v>98035</v>
      </c>
      <c r="Q121" s="76"/>
      <c r="R121" s="76">
        <f t="shared" si="32"/>
        <v>98035</v>
      </c>
      <c r="S121" s="116"/>
    </row>
    <row r="122" spans="1:19" hidden="1" x14ac:dyDescent="0.35">
      <c r="A122" s="117"/>
      <c r="B122" s="117"/>
      <c r="C122" s="120" t="s">
        <v>767</v>
      </c>
      <c r="D122" s="122" t="s">
        <v>281</v>
      </c>
      <c r="E122" s="360" t="s">
        <v>768</v>
      </c>
      <c r="F122" s="402"/>
      <c r="G122" s="194"/>
      <c r="H122" s="194"/>
      <c r="I122" s="194"/>
      <c r="J122" s="194"/>
      <c r="K122" s="194"/>
      <c r="L122" s="275"/>
      <c r="M122" s="246">
        <v>145149</v>
      </c>
      <c r="N122" s="76">
        <v>145149</v>
      </c>
      <c r="O122" s="76">
        <v>145149</v>
      </c>
      <c r="P122" s="76">
        <v>145149</v>
      </c>
      <c r="Q122" s="76"/>
      <c r="R122" s="76">
        <f>P122</f>
        <v>145149</v>
      </c>
      <c r="S122" s="116"/>
    </row>
    <row r="123" spans="1:19" hidden="1" x14ac:dyDescent="0.35">
      <c r="A123" s="117"/>
      <c r="B123" s="117"/>
      <c r="C123" s="120" t="s">
        <v>674</v>
      </c>
      <c r="D123" s="137"/>
      <c r="E123" s="350" t="s">
        <v>28</v>
      </c>
      <c r="F123" s="404"/>
      <c r="G123" s="196"/>
      <c r="H123" s="196"/>
      <c r="I123" s="196"/>
      <c r="J123" s="196"/>
      <c r="K123" s="196"/>
      <c r="L123" s="277"/>
      <c r="M123" s="364">
        <f>M124+M125</f>
        <v>30143</v>
      </c>
      <c r="N123" s="108">
        <f t="shared" ref="N123:R123" si="33">N124+N125</f>
        <v>30143</v>
      </c>
      <c r="O123" s="108">
        <f t="shared" si="33"/>
        <v>30143</v>
      </c>
      <c r="P123" s="108"/>
      <c r="Q123" s="108"/>
      <c r="R123" s="108">
        <f t="shared" si="33"/>
        <v>30143</v>
      </c>
      <c r="S123" s="135"/>
    </row>
    <row r="124" spans="1:19" hidden="1" x14ac:dyDescent="0.35">
      <c r="A124" s="117"/>
      <c r="B124" s="117"/>
      <c r="C124" s="120"/>
      <c r="D124" s="122" t="s">
        <v>769</v>
      </c>
      <c r="E124" s="360" t="s">
        <v>770</v>
      </c>
      <c r="F124" s="405"/>
      <c r="G124" s="198"/>
      <c r="H124" s="198"/>
      <c r="I124" s="198"/>
      <c r="J124" s="198"/>
      <c r="K124" s="198"/>
      <c r="L124" s="279"/>
      <c r="M124" s="246">
        <v>21618</v>
      </c>
      <c r="N124" s="76">
        <v>21618</v>
      </c>
      <c r="O124" s="76">
        <v>21618</v>
      </c>
      <c r="P124" s="76">
        <v>21618</v>
      </c>
      <c r="Q124" s="76"/>
      <c r="R124" s="76">
        <f>P124</f>
        <v>21618</v>
      </c>
      <c r="S124" s="116"/>
    </row>
    <row r="125" spans="1:19" hidden="1" x14ac:dyDescent="0.35">
      <c r="A125" s="117"/>
      <c r="B125" s="117"/>
      <c r="C125" s="120"/>
      <c r="D125" s="122" t="s">
        <v>771</v>
      </c>
      <c r="E125" s="360" t="s">
        <v>772</v>
      </c>
      <c r="F125" s="404"/>
      <c r="G125" s="196"/>
      <c r="H125" s="196"/>
      <c r="I125" s="196"/>
      <c r="J125" s="196"/>
      <c r="K125" s="196"/>
      <c r="L125" s="277"/>
      <c r="M125" s="246">
        <v>8525</v>
      </c>
      <c r="N125" s="76">
        <v>8525</v>
      </c>
      <c r="O125" s="76">
        <v>8525</v>
      </c>
      <c r="P125" s="76">
        <v>8525</v>
      </c>
      <c r="Q125" s="76"/>
      <c r="R125" s="76">
        <f>P125</f>
        <v>8525</v>
      </c>
      <c r="S125" s="116"/>
    </row>
    <row r="126" spans="1:19" hidden="1" x14ac:dyDescent="0.35">
      <c r="A126" s="117"/>
      <c r="B126" s="117"/>
      <c r="C126" s="120" t="s">
        <v>661</v>
      </c>
      <c r="D126" s="137"/>
      <c r="E126" s="350" t="s">
        <v>28</v>
      </c>
      <c r="F126" s="402"/>
      <c r="G126" s="194"/>
      <c r="H126" s="194"/>
      <c r="I126" s="194"/>
      <c r="J126" s="194"/>
      <c r="K126" s="194"/>
      <c r="L126" s="275"/>
      <c r="M126" s="364">
        <f>M127+M128+M129</f>
        <v>86282</v>
      </c>
      <c r="N126" s="108">
        <f t="shared" ref="N126:R126" si="34">N127+N128+N129</f>
        <v>86282</v>
      </c>
      <c r="O126" s="108">
        <f t="shared" si="34"/>
        <v>86282</v>
      </c>
      <c r="P126" s="108">
        <f t="shared" si="34"/>
        <v>86282</v>
      </c>
      <c r="Q126" s="108"/>
      <c r="R126" s="108">
        <f t="shared" si="34"/>
        <v>86282</v>
      </c>
      <c r="S126" s="135"/>
    </row>
    <row r="127" spans="1:19" hidden="1" x14ac:dyDescent="0.35">
      <c r="A127" s="117"/>
      <c r="B127" s="117"/>
      <c r="C127" s="120"/>
      <c r="D127" s="122" t="s">
        <v>61</v>
      </c>
      <c r="E127" s="360" t="s">
        <v>66</v>
      </c>
      <c r="F127" s="404"/>
      <c r="G127" s="196"/>
      <c r="H127" s="196"/>
      <c r="I127" s="196"/>
      <c r="J127" s="196"/>
      <c r="K127" s="196"/>
      <c r="L127" s="277"/>
      <c r="M127" s="246">
        <v>8331</v>
      </c>
      <c r="N127" s="76">
        <v>8331</v>
      </c>
      <c r="O127" s="76">
        <v>8331</v>
      </c>
      <c r="P127" s="76">
        <v>8331</v>
      </c>
      <c r="Q127" s="76"/>
      <c r="R127" s="76">
        <f>P127</f>
        <v>8331</v>
      </c>
      <c r="S127" s="116"/>
    </row>
    <row r="128" spans="1:19" hidden="1" x14ac:dyDescent="0.35">
      <c r="A128" s="117"/>
      <c r="B128" s="117"/>
      <c r="C128" s="120"/>
      <c r="D128" s="122" t="s">
        <v>62</v>
      </c>
      <c r="E128" s="360" t="s">
        <v>68</v>
      </c>
      <c r="F128" s="404"/>
      <c r="G128" s="196"/>
      <c r="H128" s="196"/>
      <c r="I128" s="196"/>
      <c r="J128" s="196"/>
      <c r="K128" s="196"/>
      <c r="L128" s="277"/>
      <c r="M128" s="246">
        <v>6738</v>
      </c>
      <c r="N128" s="76">
        <v>6738</v>
      </c>
      <c r="O128" s="76">
        <v>6738</v>
      </c>
      <c r="P128" s="76">
        <v>6738</v>
      </c>
      <c r="Q128" s="76"/>
      <c r="R128" s="76">
        <f>P128</f>
        <v>6738</v>
      </c>
      <c r="S128" s="116"/>
    </row>
    <row r="129" spans="1:19" hidden="1" x14ac:dyDescent="0.35">
      <c r="A129" s="117"/>
      <c r="B129" s="117"/>
      <c r="C129" s="120"/>
      <c r="D129" s="122" t="s">
        <v>64</v>
      </c>
      <c r="E129" s="360" t="s">
        <v>773</v>
      </c>
      <c r="F129" s="404"/>
      <c r="G129" s="196"/>
      <c r="H129" s="196"/>
      <c r="I129" s="196"/>
      <c r="J129" s="196"/>
      <c r="K129" s="196"/>
      <c r="L129" s="277"/>
      <c r="M129" s="246">
        <v>71213</v>
      </c>
      <c r="N129" s="76">
        <v>71213</v>
      </c>
      <c r="O129" s="76">
        <v>71213</v>
      </c>
      <c r="P129" s="76">
        <v>71213</v>
      </c>
      <c r="Q129" s="76"/>
      <c r="R129" s="76">
        <f>P129</f>
        <v>71213</v>
      </c>
      <c r="S129" s="116"/>
    </row>
    <row r="130" spans="1:19" ht="21" hidden="1" customHeight="1" x14ac:dyDescent="0.35">
      <c r="A130" s="117"/>
      <c r="B130" s="117"/>
      <c r="C130" s="120" t="s">
        <v>669</v>
      </c>
      <c r="D130" s="137"/>
      <c r="E130" s="350" t="s">
        <v>28</v>
      </c>
      <c r="F130" s="404"/>
      <c r="G130" s="196"/>
      <c r="H130" s="196"/>
      <c r="I130" s="196"/>
      <c r="J130" s="196"/>
      <c r="K130" s="196"/>
      <c r="L130" s="277"/>
      <c r="M130" s="364">
        <f>M131+M132+M133+M134+M135</f>
        <v>925726</v>
      </c>
      <c r="N130" s="108">
        <f t="shared" ref="N130:R130" si="35">N131+N132+N133+N134+N135</f>
        <v>925726</v>
      </c>
      <c r="O130" s="108">
        <f t="shared" si="35"/>
        <v>925726</v>
      </c>
      <c r="P130" s="108"/>
      <c r="Q130" s="108"/>
      <c r="R130" s="108">
        <f t="shared" si="35"/>
        <v>925726</v>
      </c>
      <c r="S130" s="135"/>
    </row>
    <row r="131" spans="1:19" ht="24" hidden="1" customHeight="1" x14ac:dyDescent="0.35">
      <c r="A131" s="117"/>
      <c r="B131" s="117"/>
      <c r="C131" s="138"/>
      <c r="D131" s="122" t="s">
        <v>243</v>
      </c>
      <c r="E131" s="360" t="s">
        <v>251</v>
      </c>
      <c r="F131" s="404"/>
      <c r="G131" s="196"/>
      <c r="H131" s="196"/>
      <c r="I131" s="196"/>
      <c r="J131" s="196"/>
      <c r="K131" s="196"/>
      <c r="L131" s="277"/>
      <c r="M131" s="246">
        <v>1316</v>
      </c>
      <c r="N131" s="76">
        <v>1316</v>
      </c>
      <c r="O131" s="76">
        <v>1316</v>
      </c>
      <c r="P131" s="76">
        <v>1316</v>
      </c>
      <c r="Q131" s="76"/>
      <c r="R131" s="76">
        <f t="shared" ref="R131:R138" si="36">P131</f>
        <v>1316</v>
      </c>
      <c r="S131" s="116"/>
    </row>
    <row r="132" spans="1:19" ht="17.149999999999999" hidden="1" customHeight="1" x14ac:dyDescent="0.35">
      <c r="A132" s="117"/>
      <c r="B132" s="117"/>
      <c r="C132" s="138"/>
      <c r="D132" s="122" t="s">
        <v>249</v>
      </c>
      <c r="E132" s="360" t="s">
        <v>250</v>
      </c>
      <c r="F132" s="408"/>
      <c r="G132" s="200"/>
      <c r="H132" s="200"/>
      <c r="I132" s="200"/>
      <c r="J132" s="200"/>
      <c r="K132" s="200"/>
      <c r="L132" s="280"/>
      <c r="M132" s="246">
        <v>523790</v>
      </c>
      <c r="N132" s="76">
        <v>523790</v>
      </c>
      <c r="O132" s="76">
        <v>523790</v>
      </c>
      <c r="P132" s="76">
        <v>523790</v>
      </c>
      <c r="Q132" s="76"/>
      <c r="R132" s="76">
        <f t="shared" si="36"/>
        <v>523790</v>
      </c>
      <c r="S132" s="116"/>
    </row>
    <row r="133" spans="1:19" ht="35.5" hidden="1" customHeight="1" x14ac:dyDescent="0.35">
      <c r="A133" s="117"/>
      <c r="B133" s="117"/>
      <c r="C133" s="138"/>
      <c r="D133" s="122" t="s">
        <v>253</v>
      </c>
      <c r="E133" s="360" t="s">
        <v>774</v>
      </c>
      <c r="F133" s="404"/>
      <c r="G133" s="196"/>
      <c r="H133" s="196"/>
      <c r="I133" s="196"/>
      <c r="J133" s="196"/>
      <c r="K133" s="196"/>
      <c r="L133" s="277"/>
      <c r="M133" s="246">
        <v>86172</v>
      </c>
      <c r="N133" s="76">
        <v>86172</v>
      </c>
      <c r="O133" s="76">
        <v>86172</v>
      </c>
      <c r="P133" s="76">
        <v>86172</v>
      </c>
      <c r="Q133" s="76"/>
      <c r="R133" s="76">
        <f t="shared" si="36"/>
        <v>86172</v>
      </c>
      <c r="S133" s="116"/>
    </row>
    <row r="134" spans="1:19" hidden="1" x14ac:dyDescent="0.35">
      <c r="A134" s="117"/>
      <c r="B134" s="117"/>
      <c r="C134" s="138"/>
      <c r="D134" s="122" t="s">
        <v>254</v>
      </c>
      <c r="E134" s="360" t="s">
        <v>255</v>
      </c>
      <c r="F134" s="404"/>
      <c r="G134" s="196"/>
      <c r="H134" s="196"/>
      <c r="I134" s="196"/>
      <c r="J134" s="196"/>
      <c r="K134" s="196"/>
      <c r="L134" s="277"/>
      <c r="M134" s="246">
        <v>137363</v>
      </c>
      <c r="N134" s="76">
        <v>137363</v>
      </c>
      <c r="O134" s="76">
        <v>137363</v>
      </c>
      <c r="P134" s="76">
        <v>137363</v>
      </c>
      <c r="Q134" s="76"/>
      <c r="R134" s="76">
        <f t="shared" si="36"/>
        <v>137363</v>
      </c>
      <c r="S134" s="116"/>
    </row>
    <row r="135" spans="1:19" hidden="1" x14ac:dyDescent="0.35">
      <c r="A135" s="117"/>
      <c r="B135" s="117"/>
      <c r="C135" s="138"/>
      <c r="D135" s="122" t="s">
        <v>234</v>
      </c>
      <c r="E135" s="360" t="s">
        <v>727</v>
      </c>
      <c r="F135" s="402"/>
      <c r="G135" s="194"/>
      <c r="H135" s="194"/>
      <c r="I135" s="194"/>
      <c r="J135" s="194"/>
      <c r="K135" s="194"/>
      <c r="L135" s="275"/>
      <c r="M135" s="246">
        <v>177085</v>
      </c>
      <c r="N135" s="76">
        <v>177085</v>
      </c>
      <c r="O135" s="76">
        <v>177085</v>
      </c>
      <c r="P135" s="76">
        <v>177085</v>
      </c>
      <c r="Q135" s="76"/>
      <c r="R135" s="76">
        <f t="shared" si="36"/>
        <v>177085</v>
      </c>
      <c r="S135" s="116"/>
    </row>
    <row r="136" spans="1:19" hidden="1" x14ac:dyDescent="0.35">
      <c r="A136" s="117"/>
      <c r="B136" s="106"/>
      <c r="C136" s="107" t="s">
        <v>662</v>
      </c>
      <c r="D136" s="122" t="s">
        <v>232</v>
      </c>
      <c r="E136" s="360" t="s">
        <v>651</v>
      </c>
      <c r="F136" s="404"/>
      <c r="G136" s="196"/>
      <c r="H136" s="196"/>
      <c r="I136" s="196"/>
      <c r="J136" s="196"/>
      <c r="K136" s="196"/>
      <c r="L136" s="277"/>
      <c r="M136" s="246">
        <v>260466</v>
      </c>
      <c r="N136" s="76">
        <v>260466</v>
      </c>
      <c r="O136" s="76">
        <v>260466</v>
      </c>
      <c r="P136" s="76">
        <v>260466</v>
      </c>
      <c r="Q136" s="76"/>
      <c r="R136" s="76">
        <f t="shared" si="36"/>
        <v>260466</v>
      </c>
      <c r="S136" s="111"/>
    </row>
    <row r="137" spans="1:19" ht="25" hidden="1" customHeight="1" x14ac:dyDescent="0.35">
      <c r="A137" s="117"/>
      <c r="B137" s="106"/>
      <c r="C137" s="107" t="s">
        <v>721</v>
      </c>
      <c r="D137" s="122" t="s">
        <v>775</v>
      </c>
      <c r="E137" s="360" t="s">
        <v>776</v>
      </c>
      <c r="F137" s="404"/>
      <c r="G137" s="196"/>
      <c r="H137" s="196"/>
      <c r="I137" s="196"/>
      <c r="J137" s="196"/>
      <c r="K137" s="196"/>
      <c r="L137" s="277"/>
      <c r="M137" s="246">
        <v>428356</v>
      </c>
      <c r="N137" s="76">
        <v>428356</v>
      </c>
      <c r="O137" s="76">
        <v>428356</v>
      </c>
      <c r="P137" s="76">
        <v>428356</v>
      </c>
      <c r="Q137" s="76"/>
      <c r="R137" s="76">
        <f t="shared" si="36"/>
        <v>428356</v>
      </c>
      <c r="S137" s="111"/>
    </row>
    <row r="138" spans="1:19" hidden="1" x14ac:dyDescent="0.35">
      <c r="A138" s="117"/>
      <c r="B138" s="106"/>
      <c r="C138" s="107" t="s">
        <v>675</v>
      </c>
      <c r="D138" s="122" t="s">
        <v>163</v>
      </c>
      <c r="E138" s="360" t="s">
        <v>777</v>
      </c>
      <c r="F138" s="404"/>
      <c r="G138" s="196"/>
      <c r="H138" s="196"/>
      <c r="I138" s="196"/>
      <c r="J138" s="196"/>
      <c r="K138" s="196"/>
      <c r="L138" s="277"/>
      <c r="M138" s="246">
        <v>465</v>
      </c>
      <c r="N138" s="76">
        <v>465</v>
      </c>
      <c r="O138" s="76">
        <v>465</v>
      </c>
      <c r="P138" s="76">
        <v>465</v>
      </c>
      <c r="Q138" s="76"/>
      <c r="R138" s="76">
        <f t="shared" si="36"/>
        <v>465</v>
      </c>
      <c r="S138" s="111"/>
    </row>
    <row r="139" spans="1:19" ht="38.5" hidden="1" customHeight="1" x14ac:dyDescent="0.35">
      <c r="A139" s="302" t="s">
        <v>515</v>
      </c>
      <c r="B139" s="329" t="s">
        <v>778</v>
      </c>
      <c r="C139" s="313" t="s">
        <v>779</v>
      </c>
      <c r="D139" s="309"/>
      <c r="E139" s="361"/>
      <c r="F139" s="372">
        <v>0</v>
      </c>
      <c r="G139" s="337">
        <v>2</v>
      </c>
      <c r="H139" s="337">
        <v>2</v>
      </c>
      <c r="I139" s="337">
        <v>2</v>
      </c>
      <c r="J139" s="337" t="s">
        <v>793</v>
      </c>
      <c r="K139" s="337">
        <f>SUM(F139:J139)</f>
        <v>6</v>
      </c>
      <c r="L139" s="409"/>
      <c r="M139" s="371">
        <f>SUM(M140:M141)</f>
        <v>537012</v>
      </c>
      <c r="N139" s="311">
        <f t="shared" ref="N139:R139" si="37">SUM(N140:N141)</f>
        <v>456012</v>
      </c>
      <c r="O139" s="311">
        <f t="shared" si="37"/>
        <v>456012</v>
      </c>
      <c r="P139" s="311">
        <f t="shared" si="37"/>
        <v>456012</v>
      </c>
      <c r="Q139" s="311"/>
      <c r="R139" s="311">
        <f t="shared" si="37"/>
        <v>456012</v>
      </c>
      <c r="S139" s="330"/>
    </row>
    <row r="140" spans="1:19" hidden="1" x14ac:dyDescent="0.35">
      <c r="A140" s="117"/>
      <c r="B140" s="106"/>
      <c r="C140" s="128" t="s">
        <v>670</v>
      </c>
      <c r="D140" s="122" t="s">
        <v>60</v>
      </c>
      <c r="E140" s="232" t="s">
        <v>780</v>
      </c>
      <c r="F140" s="404"/>
      <c r="G140" s="196"/>
      <c r="H140" s="196"/>
      <c r="I140" s="196"/>
      <c r="J140" s="196"/>
      <c r="K140" s="196"/>
      <c r="L140" s="277"/>
      <c r="M140" s="246">
        <v>300000</v>
      </c>
      <c r="N140" s="76">
        <v>300000</v>
      </c>
      <c r="O140" s="76">
        <v>300000</v>
      </c>
      <c r="P140" s="76">
        <v>300000</v>
      </c>
      <c r="Q140" s="76"/>
      <c r="R140" s="76">
        <f t="shared" ref="R140" si="38">P140</f>
        <v>300000</v>
      </c>
      <c r="S140" s="111"/>
    </row>
    <row r="141" spans="1:19" ht="16" hidden="1" thickBot="1" x14ac:dyDescent="0.4">
      <c r="A141" s="117"/>
      <c r="B141" s="106"/>
      <c r="C141" s="128" t="s">
        <v>674</v>
      </c>
      <c r="D141" s="110"/>
      <c r="E141" s="362" t="s">
        <v>28</v>
      </c>
      <c r="F141" s="410"/>
      <c r="G141" s="411"/>
      <c r="H141" s="411"/>
      <c r="I141" s="411"/>
      <c r="J141" s="411"/>
      <c r="K141" s="411"/>
      <c r="L141" s="412"/>
      <c r="M141" s="246">
        <v>237012</v>
      </c>
      <c r="N141" s="76">
        <v>156012</v>
      </c>
      <c r="O141" s="76">
        <v>156012</v>
      </c>
      <c r="P141" s="76">
        <v>156012</v>
      </c>
      <c r="Q141" s="76"/>
      <c r="R141" s="76">
        <f>P141</f>
        <v>156012</v>
      </c>
      <c r="S141" s="111"/>
    </row>
    <row r="142" spans="1:19" x14ac:dyDescent="0.35">
      <c r="A142" s="139"/>
      <c r="C142" s="104"/>
      <c r="D142" s="23"/>
      <c r="E142" s="104"/>
      <c r="F142" s="338"/>
      <c r="G142" s="338"/>
      <c r="H142" s="338"/>
      <c r="I142" s="338"/>
      <c r="J142" s="338"/>
      <c r="K142" s="338"/>
      <c r="L142" s="338"/>
      <c r="M142" s="29"/>
      <c r="N142" s="29"/>
      <c r="O142" s="29"/>
      <c r="P142" s="29"/>
      <c r="Q142" s="29"/>
      <c r="R142" s="29"/>
      <c r="S142" s="150"/>
    </row>
    <row r="143" spans="1:19" x14ac:dyDescent="0.35">
      <c r="F143" s="338"/>
      <c r="G143" s="338"/>
      <c r="H143" s="338"/>
      <c r="I143" s="338"/>
      <c r="J143" s="338"/>
      <c r="K143" s="338"/>
      <c r="L143" s="338"/>
    </row>
    <row r="144" spans="1:19" ht="17.5" customHeight="1" x14ac:dyDescent="0.35">
      <c r="A144" s="16"/>
      <c r="B144" s="16"/>
      <c r="C144" s="140"/>
      <c r="D144" s="151"/>
      <c r="E144" s="140"/>
      <c r="F144" s="339"/>
      <c r="G144" s="339"/>
      <c r="H144" s="339"/>
      <c r="I144" s="339"/>
      <c r="J144" s="339"/>
      <c r="K144" s="339"/>
      <c r="L144" s="339"/>
      <c r="M144" s="22"/>
      <c r="N144" s="22"/>
    </row>
    <row r="145" spans="1:14" ht="19.5" customHeight="1" x14ac:dyDescent="0.35">
      <c r="D145" s="4"/>
      <c r="E145" s="3"/>
      <c r="F145" s="340"/>
      <c r="G145" s="340"/>
      <c r="H145" s="340"/>
      <c r="I145" s="340"/>
      <c r="J145" s="340"/>
      <c r="K145" s="340"/>
      <c r="L145" s="340"/>
      <c r="M145" s="22"/>
      <c r="N145" s="22"/>
    </row>
    <row r="146" spans="1:14" x14ac:dyDescent="0.35">
      <c r="F146" s="340"/>
      <c r="G146" s="340"/>
      <c r="H146" s="340"/>
      <c r="I146" s="340"/>
      <c r="J146" s="340"/>
      <c r="K146" s="340"/>
      <c r="L146" s="340"/>
    </row>
    <row r="147" spans="1:14" x14ac:dyDescent="0.35">
      <c r="A147" s="16"/>
      <c r="B147" s="16"/>
      <c r="C147" s="16"/>
      <c r="F147" s="340"/>
      <c r="G147" s="340"/>
      <c r="H147" s="340"/>
      <c r="I147" s="340"/>
      <c r="J147" s="340"/>
      <c r="K147" s="340"/>
      <c r="L147" s="340"/>
    </row>
    <row r="148" spans="1:14" x14ac:dyDescent="0.35">
      <c r="A148" s="16"/>
      <c r="B148" s="16"/>
      <c r="C148" s="16"/>
      <c r="F148" s="339"/>
      <c r="G148" s="339"/>
      <c r="H148" s="339"/>
      <c r="I148" s="339"/>
      <c r="J148" s="339"/>
      <c r="K148" s="339"/>
      <c r="L148" s="339"/>
    </row>
    <row r="149" spans="1:14" x14ac:dyDescent="0.35">
      <c r="F149" s="341"/>
      <c r="G149" s="341"/>
      <c r="H149" s="341"/>
      <c r="I149" s="341"/>
      <c r="J149" s="341"/>
      <c r="K149" s="341"/>
      <c r="L149" s="341"/>
    </row>
    <row r="150" spans="1:14" x14ac:dyDescent="0.35">
      <c r="F150" s="342"/>
      <c r="G150" s="342"/>
      <c r="H150" s="342"/>
      <c r="I150" s="342"/>
      <c r="J150" s="342"/>
      <c r="K150" s="342"/>
      <c r="L150" s="342"/>
    </row>
    <row r="151" spans="1:14" x14ac:dyDescent="0.35">
      <c r="F151" s="342"/>
      <c r="G151" s="342"/>
      <c r="H151" s="342"/>
      <c r="I151" s="342"/>
      <c r="J151" s="342"/>
      <c r="K151" s="342"/>
      <c r="L151" s="342"/>
    </row>
    <row r="152" spans="1:14" x14ac:dyDescent="0.35">
      <c r="F152" s="343"/>
      <c r="G152" s="343"/>
      <c r="H152" s="343"/>
      <c r="I152" s="343"/>
      <c r="J152" s="343"/>
      <c r="K152" s="343"/>
      <c r="L152" s="343"/>
    </row>
    <row r="153" spans="1:14" x14ac:dyDescent="0.35">
      <c r="F153" s="341"/>
      <c r="G153" s="341"/>
      <c r="H153" s="341"/>
      <c r="I153" s="341"/>
      <c r="J153" s="341"/>
      <c r="K153" s="341"/>
      <c r="L153" s="341"/>
    </row>
    <row r="154" spans="1:14" x14ac:dyDescent="0.35">
      <c r="F154" s="338"/>
      <c r="G154" s="338"/>
      <c r="H154" s="338"/>
      <c r="I154" s="338"/>
      <c r="J154" s="338"/>
      <c r="K154" s="338"/>
      <c r="L154" s="338"/>
    </row>
    <row r="155" spans="1:14" x14ac:dyDescent="0.35">
      <c r="F155" s="338"/>
      <c r="G155" s="338"/>
      <c r="H155" s="338"/>
      <c r="I155" s="338"/>
      <c r="J155" s="338"/>
      <c r="K155" s="338"/>
      <c r="L155" s="338"/>
    </row>
    <row r="156" spans="1:14" x14ac:dyDescent="0.35">
      <c r="F156" s="344"/>
      <c r="G156" s="344"/>
      <c r="H156" s="344"/>
      <c r="I156" s="344"/>
      <c r="J156" s="344"/>
      <c r="K156" s="344"/>
      <c r="L156" s="344"/>
    </row>
    <row r="157" spans="1:14" x14ac:dyDescent="0.35">
      <c r="F157" s="338"/>
      <c r="G157" s="338"/>
      <c r="H157" s="338"/>
      <c r="I157" s="338"/>
      <c r="J157" s="338"/>
      <c r="K157" s="338"/>
      <c r="L157" s="338"/>
    </row>
    <row r="158" spans="1:14" x14ac:dyDescent="0.35">
      <c r="F158" s="342"/>
      <c r="G158" s="342"/>
      <c r="H158" s="342"/>
      <c r="I158" s="342"/>
      <c r="J158" s="342"/>
      <c r="K158" s="342"/>
      <c r="L158" s="342"/>
    </row>
    <row r="159" spans="1:14" x14ac:dyDescent="0.35">
      <c r="F159" s="338"/>
      <c r="G159" s="338"/>
      <c r="H159" s="338"/>
      <c r="I159" s="338"/>
      <c r="J159" s="338"/>
      <c r="K159" s="338"/>
      <c r="L159" s="338"/>
    </row>
    <row r="160" spans="1:14" x14ac:dyDescent="0.35">
      <c r="F160" s="341"/>
      <c r="G160" s="341"/>
      <c r="H160" s="341"/>
      <c r="I160" s="341"/>
      <c r="J160" s="341"/>
      <c r="K160" s="341"/>
      <c r="L160" s="341"/>
    </row>
    <row r="161" spans="6:12" x14ac:dyDescent="0.35">
      <c r="F161" s="338"/>
      <c r="G161" s="338"/>
      <c r="H161" s="338"/>
      <c r="I161" s="338"/>
      <c r="J161" s="338"/>
      <c r="K161" s="338"/>
      <c r="L161" s="338"/>
    </row>
    <row r="162" spans="6:12" x14ac:dyDescent="0.35">
      <c r="F162" s="342"/>
      <c r="G162" s="342"/>
      <c r="H162" s="342"/>
      <c r="I162" s="342"/>
      <c r="J162" s="342"/>
      <c r="K162" s="342"/>
      <c r="L162" s="342"/>
    </row>
    <row r="163" spans="6:12" x14ac:dyDescent="0.35">
      <c r="F163" s="344"/>
      <c r="G163" s="344"/>
      <c r="H163" s="344"/>
      <c r="I163" s="344"/>
      <c r="J163" s="344"/>
      <c r="K163" s="344"/>
      <c r="L163" s="344"/>
    </row>
    <row r="164" spans="6:12" x14ac:dyDescent="0.35">
      <c r="F164" s="342"/>
      <c r="G164" s="342"/>
      <c r="H164" s="342"/>
      <c r="I164" s="342"/>
      <c r="J164" s="342"/>
      <c r="K164" s="342"/>
      <c r="L164" s="342"/>
    </row>
    <row r="165" spans="6:12" x14ac:dyDescent="0.35">
      <c r="F165" s="338"/>
      <c r="G165" s="338"/>
      <c r="H165" s="338"/>
      <c r="I165" s="338"/>
      <c r="J165" s="338"/>
      <c r="K165" s="338"/>
      <c r="L165" s="338"/>
    </row>
    <row r="166" spans="6:12" x14ac:dyDescent="0.35">
      <c r="F166" s="345"/>
      <c r="G166" s="345"/>
      <c r="H166" s="345"/>
      <c r="I166" s="345"/>
      <c r="J166" s="345"/>
      <c r="K166" s="345"/>
      <c r="L166" s="345"/>
    </row>
    <row r="167" spans="6:12" x14ac:dyDescent="0.35">
      <c r="F167" s="342"/>
      <c r="G167" s="342"/>
      <c r="H167" s="342"/>
      <c r="I167" s="342"/>
      <c r="J167" s="342"/>
      <c r="K167" s="342"/>
      <c r="L167" s="342"/>
    </row>
    <row r="168" spans="6:12" x14ac:dyDescent="0.35">
      <c r="F168" s="345"/>
      <c r="G168" s="345"/>
      <c r="H168" s="345"/>
      <c r="I168" s="345"/>
      <c r="J168" s="345"/>
      <c r="K168" s="345"/>
      <c r="L168" s="345"/>
    </row>
    <row r="169" spans="6:12" x14ac:dyDescent="0.35">
      <c r="F169" s="345"/>
      <c r="G169" s="345"/>
      <c r="H169" s="345"/>
      <c r="I169" s="345"/>
      <c r="J169" s="345"/>
      <c r="K169" s="345"/>
      <c r="L169" s="345"/>
    </row>
    <row r="170" spans="6:12" x14ac:dyDescent="0.35">
      <c r="F170" s="345"/>
      <c r="G170" s="345"/>
      <c r="H170" s="345"/>
      <c r="I170" s="345"/>
      <c r="J170" s="345"/>
      <c r="K170" s="345"/>
      <c r="L170" s="345"/>
    </row>
    <row r="171" spans="6:12" x14ac:dyDescent="0.35">
      <c r="F171" s="345"/>
      <c r="G171" s="345"/>
      <c r="H171" s="345"/>
      <c r="I171" s="345"/>
      <c r="J171" s="345"/>
      <c r="K171" s="345"/>
      <c r="L171" s="345"/>
    </row>
    <row r="172" spans="6:12" x14ac:dyDescent="0.35">
      <c r="F172" s="346"/>
      <c r="G172" s="346"/>
      <c r="H172" s="346"/>
      <c r="I172" s="346"/>
      <c r="J172" s="346"/>
      <c r="K172" s="346"/>
      <c r="L172" s="346"/>
    </row>
    <row r="173" spans="6:12" x14ac:dyDescent="0.35">
      <c r="F173" s="347"/>
      <c r="G173" s="347"/>
      <c r="H173" s="347"/>
      <c r="I173" s="347"/>
      <c r="J173" s="347"/>
      <c r="K173" s="347"/>
      <c r="L173" s="347"/>
    </row>
    <row r="174" spans="6:12" x14ac:dyDescent="0.35">
      <c r="F174" s="346"/>
      <c r="G174" s="346"/>
      <c r="H174" s="346"/>
      <c r="I174" s="346"/>
      <c r="J174" s="346"/>
      <c r="K174" s="346"/>
      <c r="L174" s="346"/>
    </row>
    <row r="175" spans="6:12" x14ac:dyDescent="0.35">
      <c r="F175" s="348"/>
      <c r="G175" s="348"/>
      <c r="H175" s="348"/>
      <c r="I175" s="348"/>
      <c r="J175" s="348"/>
      <c r="K175" s="348"/>
      <c r="L175" s="348"/>
    </row>
    <row r="176" spans="6:12" x14ac:dyDescent="0.35">
      <c r="F176" s="349"/>
      <c r="G176" s="349"/>
      <c r="H176" s="349"/>
      <c r="I176" s="349"/>
      <c r="J176" s="349"/>
      <c r="K176" s="349"/>
      <c r="L176" s="349"/>
    </row>
    <row r="177" spans="6:12" x14ac:dyDescent="0.35">
      <c r="F177" s="349"/>
      <c r="G177" s="349"/>
      <c r="H177" s="349"/>
      <c r="I177" s="349"/>
      <c r="J177" s="349"/>
      <c r="K177" s="349"/>
      <c r="L177" s="349"/>
    </row>
    <row r="178" spans="6:12" x14ac:dyDescent="0.35">
      <c r="F178" s="347"/>
      <c r="G178" s="347"/>
      <c r="H178" s="347"/>
      <c r="I178" s="347"/>
      <c r="J178" s="347"/>
      <c r="K178" s="347"/>
      <c r="L178" s="347"/>
    </row>
    <row r="179" spans="6:12" x14ac:dyDescent="0.35">
      <c r="F179" s="346"/>
      <c r="G179" s="346"/>
      <c r="H179" s="346"/>
      <c r="I179" s="346"/>
      <c r="J179" s="346"/>
      <c r="K179" s="346"/>
      <c r="L179" s="346"/>
    </row>
    <row r="180" spans="6:12" x14ac:dyDescent="0.35">
      <c r="F180" s="346"/>
      <c r="G180" s="346"/>
      <c r="H180" s="346"/>
      <c r="I180" s="346"/>
      <c r="J180" s="346"/>
      <c r="K180" s="346"/>
      <c r="L180" s="346"/>
    </row>
    <row r="181" spans="6:12" x14ac:dyDescent="0.35">
      <c r="F181" s="346"/>
      <c r="G181" s="346"/>
      <c r="H181" s="346"/>
      <c r="I181" s="346"/>
      <c r="J181" s="346"/>
      <c r="K181" s="346"/>
      <c r="L181" s="346"/>
    </row>
    <row r="182" spans="6:12" x14ac:dyDescent="0.35">
      <c r="F182" s="346"/>
      <c r="G182" s="346"/>
      <c r="H182" s="346"/>
      <c r="I182" s="346"/>
      <c r="J182" s="346"/>
      <c r="K182" s="346"/>
      <c r="L182" s="346"/>
    </row>
    <row r="183" spans="6:12" x14ac:dyDescent="0.35">
      <c r="F183" s="346"/>
      <c r="G183" s="346"/>
      <c r="H183" s="346"/>
      <c r="I183" s="346"/>
      <c r="J183" s="346"/>
      <c r="K183" s="346"/>
      <c r="L183" s="346"/>
    </row>
    <row r="184" spans="6:12" x14ac:dyDescent="0.35">
      <c r="F184" s="346"/>
      <c r="G184" s="346"/>
      <c r="H184" s="346"/>
      <c r="I184" s="346"/>
      <c r="J184" s="346"/>
      <c r="K184" s="346"/>
      <c r="L184" s="346"/>
    </row>
    <row r="185" spans="6:12" x14ac:dyDescent="0.35">
      <c r="F185" s="346"/>
      <c r="G185" s="346"/>
      <c r="H185" s="346"/>
      <c r="I185" s="346"/>
      <c r="J185" s="346"/>
      <c r="K185" s="346"/>
      <c r="L185" s="346"/>
    </row>
    <row r="186" spans="6:12" x14ac:dyDescent="0.35">
      <c r="F186" s="346"/>
      <c r="G186" s="346"/>
      <c r="H186" s="346"/>
      <c r="I186" s="346"/>
      <c r="J186" s="346"/>
      <c r="K186" s="346"/>
      <c r="L186" s="346"/>
    </row>
    <row r="187" spans="6:12" x14ac:dyDescent="0.35">
      <c r="F187" s="347"/>
      <c r="G187" s="347"/>
      <c r="H187" s="347"/>
      <c r="I187" s="347"/>
      <c r="J187" s="347"/>
      <c r="K187" s="347"/>
      <c r="L187" s="347"/>
    </row>
    <row r="188" spans="6:12" x14ac:dyDescent="0.35">
      <c r="F188" s="346"/>
      <c r="G188" s="346"/>
      <c r="H188" s="346"/>
      <c r="I188" s="346"/>
      <c r="J188" s="346"/>
      <c r="K188" s="346"/>
      <c r="L188" s="346"/>
    </row>
    <row r="189" spans="6:12" x14ac:dyDescent="0.35">
      <c r="F189" s="346"/>
      <c r="G189" s="346"/>
      <c r="H189" s="346"/>
      <c r="I189" s="346"/>
      <c r="J189" s="346"/>
      <c r="K189" s="346"/>
      <c r="L189" s="346"/>
    </row>
    <row r="190" spans="6:12" x14ac:dyDescent="0.35">
      <c r="F190" s="346"/>
      <c r="G190" s="346"/>
      <c r="H190" s="346"/>
      <c r="I190" s="346"/>
      <c r="J190" s="346"/>
      <c r="K190" s="346"/>
      <c r="L190" s="346"/>
    </row>
    <row r="191" spans="6:12" x14ac:dyDescent="0.35">
      <c r="F191" s="346"/>
      <c r="G191" s="346"/>
      <c r="H191" s="346"/>
      <c r="I191" s="346"/>
      <c r="J191" s="346"/>
      <c r="K191" s="346"/>
      <c r="L191" s="346"/>
    </row>
    <row r="192" spans="6:12" x14ac:dyDescent="0.35">
      <c r="F192" s="346"/>
      <c r="G192" s="346"/>
      <c r="H192" s="346"/>
      <c r="I192" s="346"/>
      <c r="J192" s="346"/>
      <c r="K192" s="346"/>
      <c r="L192" s="346"/>
    </row>
    <row r="193" spans="6:12" x14ac:dyDescent="0.35">
      <c r="F193" s="145"/>
      <c r="G193" s="145"/>
      <c r="H193" s="145"/>
      <c r="I193" s="145"/>
      <c r="J193" s="145"/>
      <c r="K193" s="145"/>
      <c r="L193" s="145"/>
    </row>
    <row r="194" spans="6:12" x14ac:dyDescent="0.35">
      <c r="F194" s="349"/>
      <c r="G194" s="349"/>
      <c r="H194" s="349"/>
      <c r="I194" s="349"/>
      <c r="J194" s="349"/>
      <c r="K194" s="349"/>
      <c r="L194" s="349"/>
    </row>
    <row r="195" spans="6:12" x14ac:dyDescent="0.35">
      <c r="F195" s="349"/>
      <c r="G195" s="349"/>
      <c r="H195" s="349"/>
      <c r="I195" s="349"/>
      <c r="J195" s="349"/>
      <c r="K195" s="349"/>
      <c r="L195" s="349"/>
    </row>
    <row r="196" spans="6:12" x14ac:dyDescent="0.35">
      <c r="F196" s="349"/>
      <c r="G196" s="349"/>
      <c r="H196" s="349"/>
      <c r="I196" s="349"/>
      <c r="J196" s="349"/>
      <c r="K196" s="349"/>
      <c r="L196" s="349"/>
    </row>
    <row r="197" spans="6:12" x14ac:dyDescent="0.35">
      <c r="F197" s="349"/>
      <c r="G197" s="349"/>
      <c r="H197" s="349"/>
      <c r="I197" s="349"/>
      <c r="J197" s="349"/>
      <c r="K197" s="349"/>
      <c r="L197" s="349"/>
    </row>
    <row r="198" spans="6:12" x14ac:dyDescent="0.35">
      <c r="F198" s="349"/>
      <c r="G198" s="349"/>
      <c r="H198" s="349"/>
      <c r="I198" s="349"/>
      <c r="J198" s="349"/>
      <c r="K198" s="349"/>
      <c r="L198" s="349"/>
    </row>
    <row r="199" spans="6:12" x14ac:dyDescent="0.35">
      <c r="F199" s="349"/>
      <c r="G199" s="349"/>
      <c r="H199" s="349"/>
      <c r="I199" s="349"/>
      <c r="J199" s="349"/>
      <c r="K199" s="349"/>
      <c r="L199" s="349"/>
    </row>
    <row r="200" spans="6:12" x14ac:dyDescent="0.35">
      <c r="F200" s="349"/>
      <c r="G200" s="349"/>
      <c r="H200" s="349"/>
      <c r="I200" s="349"/>
      <c r="J200" s="349"/>
      <c r="K200" s="349"/>
      <c r="L200" s="349"/>
    </row>
    <row r="201" spans="6:12" x14ac:dyDescent="0.35">
      <c r="F201" s="346"/>
      <c r="G201" s="346"/>
      <c r="H201" s="346"/>
      <c r="I201" s="346"/>
      <c r="J201" s="346"/>
      <c r="K201" s="346"/>
      <c r="L201" s="346"/>
    </row>
    <row r="202" spans="6:12" x14ac:dyDescent="0.35">
      <c r="F202" s="349"/>
      <c r="G202" s="349"/>
      <c r="H202" s="349"/>
      <c r="I202" s="349"/>
      <c r="J202" s="349"/>
      <c r="K202" s="349"/>
      <c r="L202" s="349"/>
    </row>
    <row r="203" spans="6:12" x14ac:dyDescent="0.35">
      <c r="F203" s="349"/>
      <c r="G203" s="349"/>
      <c r="H203" s="349"/>
      <c r="I203" s="349"/>
      <c r="J203" s="349"/>
      <c r="K203" s="349"/>
      <c r="L203" s="349"/>
    </row>
    <row r="204" spans="6:12" x14ac:dyDescent="0.35">
      <c r="F204" s="349"/>
      <c r="G204" s="349"/>
      <c r="H204" s="349"/>
      <c r="I204" s="349"/>
      <c r="J204" s="349"/>
      <c r="K204" s="349"/>
      <c r="L204" s="349"/>
    </row>
    <row r="205" spans="6:12" x14ac:dyDescent="0.35">
      <c r="F205" s="349"/>
      <c r="G205" s="349"/>
      <c r="H205" s="349"/>
      <c r="I205" s="349"/>
      <c r="J205" s="349"/>
      <c r="K205" s="349"/>
      <c r="L205" s="349"/>
    </row>
    <row r="206" spans="6:12" x14ac:dyDescent="0.35">
      <c r="F206" s="349"/>
      <c r="G206" s="349"/>
      <c r="H206" s="349"/>
      <c r="I206" s="349"/>
      <c r="J206" s="349"/>
      <c r="K206" s="349"/>
      <c r="L206" s="349"/>
    </row>
    <row r="207" spans="6:12" x14ac:dyDescent="0.35">
      <c r="F207" s="145"/>
      <c r="G207" s="145"/>
      <c r="H207" s="145"/>
      <c r="I207" s="145"/>
      <c r="J207" s="145"/>
      <c r="K207" s="145"/>
      <c r="L207" s="145"/>
    </row>
    <row r="208" spans="6:12" x14ac:dyDescent="0.35">
      <c r="F208" s="145"/>
      <c r="G208" s="145"/>
      <c r="H208" s="145"/>
      <c r="I208" s="145"/>
      <c r="J208" s="145"/>
      <c r="K208" s="145"/>
      <c r="L208" s="145"/>
    </row>
    <row r="209" spans="6:12" x14ac:dyDescent="0.35">
      <c r="F209" s="346"/>
      <c r="G209" s="346"/>
      <c r="H209" s="346"/>
      <c r="I209" s="346"/>
      <c r="J209" s="346"/>
      <c r="K209" s="346"/>
      <c r="L209" s="346"/>
    </row>
    <row r="210" spans="6:12" x14ac:dyDescent="0.35">
      <c r="F210" s="346"/>
      <c r="G210" s="346"/>
      <c r="H210" s="346"/>
      <c r="I210" s="346"/>
      <c r="J210" s="346"/>
      <c r="K210" s="346"/>
      <c r="L210" s="346"/>
    </row>
    <row r="211" spans="6:12" x14ac:dyDescent="0.35">
      <c r="F211" s="346"/>
      <c r="G211" s="346"/>
      <c r="H211" s="346"/>
      <c r="I211" s="346"/>
      <c r="J211" s="346"/>
      <c r="K211" s="346"/>
      <c r="L211" s="346"/>
    </row>
    <row r="212" spans="6:12" x14ac:dyDescent="0.35">
      <c r="F212" s="346"/>
      <c r="G212" s="346"/>
      <c r="H212" s="346"/>
      <c r="I212" s="346"/>
      <c r="J212" s="346"/>
      <c r="K212" s="346"/>
      <c r="L212" s="346"/>
    </row>
    <row r="213" spans="6:12" x14ac:dyDescent="0.35">
      <c r="F213" s="347"/>
      <c r="G213" s="347"/>
      <c r="H213" s="347"/>
      <c r="I213" s="347"/>
      <c r="J213" s="347"/>
      <c r="K213" s="347"/>
      <c r="L213" s="347"/>
    </row>
    <row r="214" spans="6:12" x14ac:dyDescent="0.35">
      <c r="F214" s="346"/>
      <c r="G214" s="346"/>
      <c r="H214" s="346"/>
      <c r="I214" s="346"/>
      <c r="J214" s="346"/>
      <c r="K214" s="346"/>
      <c r="L214" s="346"/>
    </row>
    <row r="215" spans="6:12" x14ac:dyDescent="0.35">
      <c r="F215" s="346"/>
      <c r="G215" s="346"/>
      <c r="H215" s="346"/>
      <c r="I215" s="346"/>
      <c r="J215" s="346"/>
      <c r="K215" s="346"/>
      <c r="L215" s="346"/>
    </row>
    <row r="216" spans="6:12" x14ac:dyDescent="0.35">
      <c r="F216" s="346"/>
      <c r="G216" s="346"/>
      <c r="H216" s="346"/>
      <c r="I216" s="346"/>
      <c r="J216" s="346"/>
      <c r="K216" s="346"/>
      <c r="L216" s="346"/>
    </row>
    <row r="217" spans="6:12" x14ac:dyDescent="0.35">
      <c r="F217" s="145"/>
      <c r="G217" s="145"/>
      <c r="H217" s="145"/>
      <c r="I217" s="145"/>
      <c r="J217" s="145"/>
      <c r="K217" s="145"/>
      <c r="L217" s="145"/>
    </row>
    <row r="218" spans="6:12" x14ac:dyDescent="0.35">
      <c r="F218" s="349"/>
      <c r="G218" s="349"/>
      <c r="H218" s="349"/>
      <c r="I218" s="349"/>
      <c r="J218" s="349"/>
      <c r="K218" s="349"/>
      <c r="L218" s="349"/>
    </row>
    <row r="219" spans="6:12" x14ac:dyDescent="0.35">
      <c r="F219" s="349"/>
      <c r="G219" s="349"/>
      <c r="H219" s="349"/>
      <c r="I219" s="349"/>
      <c r="J219" s="349"/>
      <c r="K219" s="349"/>
      <c r="L219" s="349"/>
    </row>
    <row r="220" spans="6:12" x14ac:dyDescent="0.35">
      <c r="F220" s="349"/>
      <c r="G220" s="349"/>
      <c r="H220" s="349"/>
      <c r="I220" s="349"/>
      <c r="J220" s="349"/>
      <c r="K220" s="349"/>
      <c r="L220" s="349"/>
    </row>
    <row r="221" spans="6:12" x14ac:dyDescent="0.35">
      <c r="F221" s="149"/>
      <c r="G221" s="149"/>
      <c r="H221" s="149"/>
      <c r="I221" s="149"/>
      <c r="J221" s="149"/>
      <c r="K221" s="149"/>
      <c r="L221" s="149"/>
    </row>
    <row r="222" spans="6:12" x14ac:dyDescent="0.35">
      <c r="F222" s="149"/>
      <c r="G222" s="149"/>
      <c r="H222" s="149"/>
      <c r="I222" s="149"/>
      <c r="J222" s="149"/>
      <c r="K222" s="149"/>
      <c r="L222" s="149"/>
    </row>
    <row r="223" spans="6:12" x14ac:dyDescent="0.35">
      <c r="F223" s="4"/>
      <c r="G223" s="4"/>
      <c r="H223" s="4"/>
      <c r="I223" s="4"/>
      <c r="J223" s="4"/>
      <c r="K223" s="4"/>
      <c r="L223" s="4"/>
    </row>
    <row r="224" spans="6:12" x14ac:dyDescent="0.35">
      <c r="F224" s="146"/>
      <c r="G224" s="146"/>
      <c r="H224" s="146"/>
      <c r="I224" s="146"/>
      <c r="J224" s="146"/>
      <c r="K224" s="146"/>
      <c r="L224" s="146"/>
    </row>
    <row r="225" spans="6:12" x14ac:dyDescent="0.35">
      <c r="F225" s="149"/>
      <c r="G225" s="149"/>
      <c r="H225" s="149"/>
      <c r="I225" s="149"/>
      <c r="J225" s="149"/>
      <c r="K225" s="149"/>
      <c r="L225" s="149"/>
    </row>
    <row r="226" spans="6:12" x14ac:dyDescent="0.35">
      <c r="F226" s="149"/>
      <c r="G226" s="149"/>
      <c r="H226" s="149"/>
      <c r="I226" s="149"/>
      <c r="J226" s="149"/>
      <c r="K226" s="149"/>
      <c r="L226" s="149"/>
    </row>
    <row r="227" spans="6:12" x14ac:dyDescent="0.35">
      <c r="F227" s="4"/>
      <c r="G227" s="4"/>
      <c r="H227" s="4"/>
      <c r="I227" s="4"/>
      <c r="J227" s="4"/>
      <c r="K227" s="4"/>
      <c r="L227" s="4"/>
    </row>
    <row r="228" spans="6:12" x14ac:dyDescent="0.35">
      <c r="F228" s="149"/>
      <c r="G228" s="149"/>
      <c r="H228" s="149"/>
      <c r="I228" s="149"/>
      <c r="J228" s="149"/>
      <c r="K228" s="149"/>
      <c r="L228" s="149"/>
    </row>
    <row r="229" spans="6:12" x14ac:dyDescent="0.35">
      <c r="F229" s="146"/>
      <c r="G229" s="146"/>
      <c r="H229" s="146"/>
      <c r="I229" s="146"/>
      <c r="J229" s="146"/>
      <c r="K229" s="146"/>
      <c r="L229" s="146"/>
    </row>
    <row r="230" spans="6:12" x14ac:dyDescent="0.35">
      <c r="F230" s="149"/>
      <c r="G230" s="149"/>
      <c r="H230" s="149"/>
      <c r="I230" s="149"/>
      <c r="J230" s="149"/>
      <c r="K230" s="149"/>
      <c r="L230" s="149"/>
    </row>
    <row r="231" spans="6:12" x14ac:dyDescent="0.35">
      <c r="F231" s="149"/>
      <c r="G231" s="149"/>
      <c r="H231" s="149"/>
      <c r="I231" s="149"/>
      <c r="J231" s="149"/>
      <c r="K231" s="149"/>
      <c r="L231" s="149"/>
    </row>
    <row r="232" spans="6:12" x14ac:dyDescent="0.35">
      <c r="F232" s="149"/>
      <c r="G232" s="149"/>
      <c r="H232" s="149"/>
      <c r="I232" s="149"/>
      <c r="J232" s="149"/>
      <c r="K232" s="149"/>
      <c r="L232" s="149"/>
    </row>
    <row r="233" spans="6:12" x14ac:dyDescent="0.35">
      <c r="F233" s="149"/>
      <c r="G233" s="149"/>
      <c r="H233" s="149"/>
      <c r="I233" s="149"/>
      <c r="J233" s="149"/>
      <c r="K233" s="149"/>
      <c r="L233" s="149"/>
    </row>
    <row r="234" spans="6:12" x14ac:dyDescent="0.35">
      <c r="F234" s="146"/>
      <c r="G234" s="146"/>
      <c r="H234" s="146"/>
      <c r="I234" s="146"/>
      <c r="J234" s="146"/>
      <c r="K234" s="146"/>
      <c r="L234" s="146"/>
    </row>
    <row r="235" spans="6:12" x14ac:dyDescent="0.35">
      <c r="F235" s="146"/>
      <c r="G235" s="146"/>
      <c r="H235" s="146"/>
      <c r="I235" s="146"/>
      <c r="J235" s="146"/>
      <c r="K235" s="146"/>
      <c r="L235" s="146"/>
    </row>
    <row r="236" spans="6:12" x14ac:dyDescent="0.35">
      <c r="F236" s="4"/>
      <c r="G236" s="4"/>
      <c r="H236" s="4"/>
      <c r="I236" s="4"/>
      <c r="J236" s="4"/>
      <c r="K236" s="4"/>
      <c r="L236" s="4"/>
    </row>
    <row r="237" spans="6:12" x14ac:dyDescent="0.35">
      <c r="F237" s="149"/>
      <c r="G237" s="149"/>
      <c r="H237" s="149"/>
      <c r="I237" s="149"/>
      <c r="J237" s="149"/>
      <c r="K237" s="149"/>
      <c r="L237" s="149"/>
    </row>
    <row r="238" spans="6:12" x14ac:dyDescent="0.35">
      <c r="F238" s="147"/>
      <c r="G238" s="147"/>
      <c r="H238" s="147"/>
      <c r="I238" s="147"/>
      <c r="J238" s="147"/>
      <c r="K238" s="147"/>
      <c r="L238" s="147"/>
    </row>
    <row r="239" spans="6:12" x14ac:dyDescent="0.35">
      <c r="F239" s="147"/>
      <c r="G239" s="147"/>
      <c r="H239" s="147"/>
      <c r="I239" s="147"/>
      <c r="J239" s="147"/>
      <c r="K239" s="147"/>
      <c r="L239" s="147"/>
    </row>
    <row r="240" spans="6:12" x14ac:dyDescent="0.35">
      <c r="F240" s="147"/>
      <c r="G240" s="147"/>
      <c r="H240" s="147"/>
      <c r="I240" s="147"/>
      <c r="J240" s="147"/>
      <c r="K240" s="147"/>
      <c r="L240" s="147"/>
    </row>
    <row r="241" spans="6:12" x14ac:dyDescent="0.35">
      <c r="F241" s="147"/>
      <c r="G241" s="147"/>
      <c r="H241" s="147"/>
      <c r="I241" s="147"/>
      <c r="J241" s="147"/>
      <c r="K241" s="147"/>
      <c r="L241" s="147"/>
    </row>
    <row r="242" spans="6:12" x14ac:dyDescent="0.35">
      <c r="F242" s="4"/>
      <c r="G242" s="4"/>
      <c r="H242" s="4"/>
      <c r="I242" s="4"/>
      <c r="J242" s="4"/>
      <c r="K242" s="4"/>
      <c r="L242" s="4"/>
    </row>
    <row r="243" spans="6:12" x14ac:dyDescent="0.35">
      <c r="F243" s="149"/>
      <c r="G243" s="149"/>
      <c r="H243" s="149"/>
      <c r="I243" s="149"/>
      <c r="J243" s="149"/>
      <c r="K243" s="149"/>
      <c r="L243" s="149"/>
    </row>
    <row r="244" spans="6:12" x14ac:dyDescent="0.35">
      <c r="F244" s="149"/>
      <c r="G244" s="149"/>
      <c r="H244" s="149"/>
      <c r="I244" s="149"/>
      <c r="J244" s="149"/>
      <c r="K244" s="149"/>
      <c r="L244" s="149"/>
    </row>
    <row r="245" spans="6:12" x14ac:dyDescent="0.35">
      <c r="F245" s="149"/>
      <c r="G245" s="149"/>
      <c r="H245" s="149"/>
      <c r="I245" s="149"/>
      <c r="J245" s="149"/>
      <c r="K245" s="149"/>
      <c r="L245" s="149"/>
    </row>
    <row r="246" spans="6:12" x14ac:dyDescent="0.35">
      <c r="F246" s="149"/>
      <c r="G246" s="149"/>
      <c r="H246" s="149"/>
      <c r="I246" s="149"/>
      <c r="J246" s="149"/>
      <c r="K246" s="149"/>
      <c r="L246" s="149"/>
    </row>
    <row r="247" spans="6:12" x14ac:dyDescent="0.35">
      <c r="F247" s="149"/>
      <c r="G247" s="149"/>
      <c r="H247" s="149"/>
      <c r="I247" s="149"/>
      <c r="J247" s="149"/>
      <c r="K247" s="149"/>
      <c r="L247" s="149"/>
    </row>
    <row r="248" spans="6:12" x14ac:dyDescent="0.35">
      <c r="F248" s="149"/>
      <c r="G248" s="149"/>
      <c r="H248" s="149"/>
      <c r="I248" s="149"/>
      <c r="J248" s="149"/>
      <c r="K248" s="149"/>
      <c r="L248" s="149"/>
    </row>
    <row r="249" spans="6:12" x14ac:dyDescent="0.35">
      <c r="F249" s="149"/>
      <c r="G249" s="149"/>
      <c r="H249" s="149"/>
      <c r="I249" s="149"/>
      <c r="J249" s="149"/>
      <c r="K249" s="149"/>
      <c r="L249" s="149"/>
    </row>
    <row r="250" spans="6:12" x14ac:dyDescent="0.35">
      <c r="F250" s="149"/>
      <c r="G250" s="149"/>
      <c r="H250" s="149"/>
      <c r="I250" s="149"/>
      <c r="J250" s="149"/>
      <c r="K250" s="149"/>
      <c r="L250" s="149"/>
    </row>
    <row r="251" spans="6:12" x14ac:dyDescent="0.35">
      <c r="F251" s="149"/>
      <c r="G251" s="149"/>
      <c r="H251" s="149"/>
      <c r="I251" s="149"/>
      <c r="J251" s="149"/>
      <c r="K251" s="149"/>
      <c r="L251" s="149"/>
    </row>
    <row r="252" spans="6:12" x14ac:dyDescent="0.35">
      <c r="F252" s="149"/>
      <c r="G252" s="149"/>
      <c r="H252" s="149"/>
      <c r="I252" s="149"/>
      <c r="J252" s="149"/>
      <c r="K252" s="149"/>
      <c r="L252" s="149"/>
    </row>
    <row r="253" spans="6:12" x14ac:dyDescent="0.35">
      <c r="F253" s="146"/>
      <c r="G253" s="146"/>
      <c r="H253" s="146"/>
      <c r="I253" s="146"/>
      <c r="J253" s="146"/>
      <c r="K253" s="146"/>
      <c r="L253" s="146"/>
    </row>
    <row r="254" spans="6:12" x14ac:dyDescent="0.35">
      <c r="F254" s="152"/>
      <c r="G254" s="152"/>
      <c r="H254" s="152"/>
      <c r="I254" s="152"/>
      <c r="J254" s="152"/>
      <c r="K254" s="152"/>
      <c r="L254" s="152"/>
    </row>
    <row r="255" spans="6:12" x14ac:dyDescent="0.35">
      <c r="F255" s="146"/>
      <c r="G255" s="146"/>
      <c r="H255" s="146"/>
      <c r="I255" s="146"/>
      <c r="J255" s="146"/>
      <c r="K255" s="146"/>
      <c r="L255" s="146"/>
    </row>
    <row r="256" spans="6:12" x14ac:dyDescent="0.35">
      <c r="F256" s="149"/>
      <c r="G256" s="149"/>
      <c r="H256" s="149"/>
      <c r="I256" s="149"/>
      <c r="J256" s="149"/>
      <c r="K256" s="149"/>
      <c r="L256" s="149"/>
    </row>
    <row r="257" spans="6:12" x14ac:dyDescent="0.35">
      <c r="F257" s="149"/>
      <c r="G257" s="149"/>
      <c r="H257" s="149"/>
      <c r="I257" s="149"/>
      <c r="J257" s="149"/>
      <c r="K257" s="149"/>
      <c r="L257" s="149"/>
    </row>
    <row r="258" spans="6:12" x14ac:dyDescent="0.35">
      <c r="F258" s="152"/>
      <c r="G258" s="152"/>
      <c r="H258" s="152"/>
      <c r="I258" s="152"/>
      <c r="J258" s="152"/>
      <c r="K258" s="152"/>
      <c r="L258" s="152"/>
    </row>
    <row r="259" spans="6:12" x14ac:dyDescent="0.35">
      <c r="F259" s="149"/>
      <c r="G259" s="149"/>
      <c r="H259" s="149"/>
      <c r="I259" s="149"/>
      <c r="J259" s="149"/>
      <c r="K259" s="149"/>
      <c r="L259" s="149"/>
    </row>
    <row r="260" spans="6:12" x14ac:dyDescent="0.35">
      <c r="F260" s="149"/>
      <c r="G260" s="149"/>
      <c r="H260" s="149"/>
      <c r="I260" s="149"/>
      <c r="J260" s="149"/>
      <c r="K260" s="149"/>
      <c r="L260" s="149"/>
    </row>
    <row r="261" spans="6:12" x14ac:dyDescent="0.35">
      <c r="F261" s="152"/>
      <c r="G261" s="152"/>
      <c r="H261" s="152"/>
      <c r="I261" s="152"/>
      <c r="J261" s="152"/>
      <c r="K261" s="152"/>
      <c r="L261" s="152"/>
    </row>
    <row r="262" spans="6:12" x14ac:dyDescent="0.35">
      <c r="F262" s="149"/>
      <c r="G262" s="149"/>
      <c r="H262" s="149"/>
      <c r="I262" s="149"/>
      <c r="J262" s="149"/>
      <c r="K262" s="149"/>
      <c r="L262" s="149"/>
    </row>
    <row r="263" spans="6:12" x14ac:dyDescent="0.35">
      <c r="F263" s="149"/>
      <c r="G263" s="149"/>
      <c r="H263" s="149"/>
      <c r="I263" s="149"/>
      <c r="J263" s="149"/>
      <c r="K263" s="149"/>
      <c r="L263" s="149"/>
    </row>
    <row r="264" spans="6:12" x14ac:dyDescent="0.35">
      <c r="F264" s="149"/>
      <c r="G264" s="149"/>
      <c r="H264" s="149"/>
      <c r="I264" s="149"/>
      <c r="J264" s="149"/>
      <c r="K264" s="149"/>
      <c r="L264" s="149"/>
    </row>
    <row r="265" spans="6:12" x14ac:dyDescent="0.35">
      <c r="F265" s="152"/>
      <c r="G265" s="152"/>
      <c r="H265" s="152"/>
      <c r="I265" s="152"/>
      <c r="J265" s="152"/>
      <c r="K265" s="152"/>
      <c r="L265" s="152"/>
    </row>
    <row r="266" spans="6:12" x14ac:dyDescent="0.35">
      <c r="F266" s="149"/>
      <c r="G266" s="149"/>
      <c r="H266" s="149"/>
      <c r="I266" s="149"/>
      <c r="J266" s="149"/>
      <c r="K266" s="149"/>
      <c r="L266" s="149"/>
    </row>
    <row r="267" spans="6:12" x14ac:dyDescent="0.35">
      <c r="F267" s="149"/>
      <c r="G267" s="149"/>
      <c r="H267" s="149"/>
      <c r="I267" s="149"/>
      <c r="J267" s="149"/>
      <c r="K267" s="149"/>
      <c r="L267" s="149"/>
    </row>
    <row r="268" spans="6:12" x14ac:dyDescent="0.35">
      <c r="F268" s="149"/>
      <c r="G268" s="149"/>
      <c r="H268" s="149"/>
      <c r="I268" s="149"/>
      <c r="J268" s="149"/>
      <c r="K268" s="149"/>
      <c r="L268" s="149"/>
    </row>
    <row r="269" spans="6:12" x14ac:dyDescent="0.35">
      <c r="F269" s="149"/>
      <c r="G269" s="149"/>
      <c r="H269" s="149"/>
      <c r="I269" s="149"/>
      <c r="J269" s="149"/>
      <c r="K269" s="149"/>
      <c r="L269" s="149"/>
    </row>
    <row r="270" spans="6:12" x14ac:dyDescent="0.35">
      <c r="F270" s="149"/>
      <c r="G270" s="149"/>
      <c r="H270" s="149"/>
      <c r="I270" s="149"/>
      <c r="J270" s="149"/>
      <c r="K270" s="149"/>
      <c r="L270" s="149"/>
    </row>
    <row r="271" spans="6:12" x14ac:dyDescent="0.35">
      <c r="F271" s="149"/>
      <c r="G271" s="149"/>
      <c r="H271" s="149"/>
      <c r="I271" s="149"/>
      <c r="J271" s="149"/>
      <c r="K271" s="149"/>
      <c r="L271" s="149"/>
    </row>
    <row r="272" spans="6:12" x14ac:dyDescent="0.35">
      <c r="F272" s="149"/>
      <c r="G272" s="149"/>
      <c r="H272" s="149"/>
      <c r="I272" s="149"/>
      <c r="J272" s="149"/>
      <c r="K272" s="149"/>
      <c r="L272" s="149"/>
    </row>
    <row r="273" spans="6:12" x14ac:dyDescent="0.35">
      <c r="F273" s="152"/>
      <c r="G273" s="152"/>
      <c r="H273" s="152"/>
      <c r="I273" s="152"/>
      <c r="J273" s="152"/>
      <c r="K273" s="152"/>
      <c r="L273" s="152"/>
    </row>
    <row r="274" spans="6:12" x14ac:dyDescent="0.35">
      <c r="F274" s="149"/>
      <c r="G274" s="149"/>
      <c r="H274" s="149"/>
      <c r="I274" s="149"/>
      <c r="J274" s="149"/>
      <c r="K274" s="149"/>
      <c r="L274" s="149"/>
    </row>
    <row r="275" spans="6:12" x14ac:dyDescent="0.35">
      <c r="F275" s="149"/>
      <c r="G275" s="149"/>
      <c r="H275" s="149"/>
      <c r="I275" s="149"/>
      <c r="J275" s="149"/>
      <c r="K275" s="149"/>
      <c r="L275" s="149"/>
    </row>
    <row r="276" spans="6:12" x14ac:dyDescent="0.35">
      <c r="F276" s="149"/>
      <c r="G276" s="149"/>
      <c r="H276" s="149"/>
      <c r="I276" s="149"/>
      <c r="J276" s="149"/>
      <c r="K276" s="149"/>
      <c r="L276" s="149"/>
    </row>
    <row r="277" spans="6:12" x14ac:dyDescent="0.35">
      <c r="F277" s="149"/>
      <c r="G277" s="149"/>
      <c r="H277" s="149"/>
      <c r="I277" s="149"/>
      <c r="J277" s="149"/>
      <c r="K277" s="149"/>
      <c r="L277" s="149"/>
    </row>
    <row r="278" spans="6:12" x14ac:dyDescent="0.35">
      <c r="F278" s="152"/>
      <c r="G278" s="152"/>
      <c r="H278" s="152"/>
      <c r="I278" s="152"/>
      <c r="J278" s="152"/>
      <c r="K278" s="152"/>
      <c r="L278" s="152"/>
    </row>
    <row r="279" spans="6:12" x14ac:dyDescent="0.35">
      <c r="F279" s="149"/>
      <c r="G279" s="149"/>
      <c r="H279" s="149"/>
      <c r="I279" s="149"/>
      <c r="J279" s="149"/>
      <c r="K279" s="149"/>
      <c r="L279" s="149"/>
    </row>
    <row r="280" spans="6:12" x14ac:dyDescent="0.35">
      <c r="F280" s="149"/>
      <c r="G280" s="149"/>
      <c r="H280" s="149"/>
      <c r="I280" s="149"/>
      <c r="J280" s="149"/>
      <c r="K280" s="149"/>
      <c r="L280" s="149"/>
    </row>
    <row r="281" spans="6:12" x14ac:dyDescent="0.35">
      <c r="F281" s="146"/>
      <c r="G281" s="146"/>
      <c r="H281" s="146"/>
      <c r="I281" s="146"/>
      <c r="J281" s="146"/>
      <c r="K281" s="146"/>
      <c r="L281" s="146"/>
    </row>
    <row r="282" spans="6:12" x14ac:dyDescent="0.35">
      <c r="F282" s="152"/>
      <c r="G282" s="152"/>
      <c r="H282" s="152"/>
      <c r="I282" s="152"/>
      <c r="J282" s="152"/>
      <c r="K282" s="152"/>
      <c r="L282" s="152"/>
    </row>
    <row r="283" spans="6:12" x14ac:dyDescent="0.35">
      <c r="F283" s="149"/>
      <c r="G283" s="149"/>
      <c r="H283" s="149"/>
      <c r="I283" s="149"/>
      <c r="J283" s="149"/>
      <c r="K283" s="149"/>
      <c r="L283" s="149"/>
    </row>
    <row r="284" spans="6:12" x14ac:dyDescent="0.35">
      <c r="F284" s="149"/>
      <c r="G284" s="149"/>
      <c r="H284" s="149"/>
      <c r="I284" s="149"/>
      <c r="J284" s="149"/>
      <c r="K284" s="149"/>
      <c r="L284" s="149"/>
    </row>
    <row r="285" spans="6:12" x14ac:dyDescent="0.35">
      <c r="F285" s="149"/>
      <c r="G285" s="149"/>
      <c r="H285" s="149"/>
      <c r="I285" s="149"/>
      <c r="J285" s="149"/>
      <c r="K285" s="149"/>
      <c r="L285" s="149"/>
    </row>
    <row r="286" spans="6:12" x14ac:dyDescent="0.35">
      <c r="F286" s="145"/>
      <c r="G286" s="145"/>
      <c r="H286" s="145"/>
      <c r="I286" s="145"/>
      <c r="J286" s="145"/>
      <c r="K286" s="145"/>
      <c r="L286" s="145"/>
    </row>
    <row r="287" spans="6:12" x14ac:dyDescent="0.35">
      <c r="F287" s="23"/>
      <c r="G287" s="23"/>
      <c r="H287" s="23"/>
      <c r="I287" s="23"/>
      <c r="J287" s="23"/>
      <c r="K287" s="23"/>
      <c r="L287" s="23"/>
    </row>
    <row r="288" spans="6:12" x14ac:dyDescent="0.35">
      <c r="F288" s="146"/>
      <c r="G288" s="146"/>
      <c r="H288" s="146"/>
      <c r="I288" s="146"/>
      <c r="J288" s="146"/>
      <c r="K288" s="146"/>
      <c r="L288" s="146"/>
    </row>
    <row r="289" spans="6:12" x14ac:dyDescent="0.35">
      <c r="F289" s="146"/>
      <c r="G289" s="146"/>
      <c r="H289" s="146"/>
      <c r="I289" s="146"/>
      <c r="J289" s="146"/>
      <c r="K289" s="146"/>
      <c r="L289" s="146"/>
    </row>
    <row r="290" spans="6:12" x14ac:dyDescent="0.35">
      <c r="F290" s="145"/>
      <c r="G290" s="145"/>
      <c r="H290" s="145"/>
      <c r="I290" s="145"/>
      <c r="J290" s="145"/>
      <c r="K290" s="145"/>
      <c r="L290" s="145"/>
    </row>
    <row r="291" spans="6:12" x14ac:dyDescent="0.35">
      <c r="F291" s="148"/>
      <c r="G291" s="148"/>
      <c r="H291" s="148"/>
      <c r="I291" s="148"/>
      <c r="J291" s="148"/>
      <c r="K291" s="148"/>
      <c r="L291" s="148"/>
    </row>
    <row r="292" spans="6:12" x14ac:dyDescent="0.35">
      <c r="F292" s="146"/>
      <c r="G292" s="146"/>
      <c r="H292" s="146"/>
      <c r="I292" s="146"/>
      <c r="J292" s="146"/>
      <c r="K292" s="146"/>
      <c r="L292" s="146"/>
    </row>
    <row r="293" spans="6:12" x14ac:dyDescent="0.35">
      <c r="F293" s="145"/>
      <c r="G293" s="145"/>
      <c r="H293" s="145"/>
      <c r="I293" s="145"/>
      <c r="J293" s="145"/>
      <c r="K293" s="145"/>
      <c r="L293" s="145"/>
    </row>
    <row r="294" spans="6:12" x14ac:dyDescent="0.35">
      <c r="F294" s="4"/>
      <c r="G294" s="4"/>
      <c r="H294" s="4"/>
      <c r="I294" s="4"/>
      <c r="J294" s="4"/>
      <c r="K294" s="4"/>
      <c r="L294" s="4"/>
    </row>
    <row r="295" spans="6:12" x14ac:dyDescent="0.35">
      <c r="F295" s="149"/>
      <c r="G295" s="149"/>
      <c r="H295" s="149"/>
      <c r="I295" s="149"/>
      <c r="J295" s="149"/>
      <c r="K295" s="149"/>
      <c r="L295" s="149"/>
    </row>
    <row r="296" spans="6:12" x14ac:dyDescent="0.35">
      <c r="F296" s="149"/>
      <c r="G296" s="149"/>
      <c r="H296" s="149"/>
      <c r="I296" s="149"/>
      <c r="J296" s="149"/>
      <c r="K296" s="149"/>
      <c r="L296" s="149"/>
    </row>
    <row r="297" spans="6:12" x14ac:dyDescent="0.35">
      <c r="F297" s="4"/>
      <c r="G297" s="4"/>
      <c r="H297" s="4"/>
      <c r="I297" s="4"/>
      <c r="J297" s="4"/>
      <c r="K297" s="4"/>
      <c r="L297" s="4"/>
    </row>
    <row r="298" spans="6:12" x14ac:dyDescent="0.35">
      <c r="F298" s="148"/>
      <c r="G298" s="148"/>
      <c r="H298" s="148"/>
      <c r="I298" s="148"/>
      <c r="J298" s="148"/>
      <c r="K298" s="148"/>
      <c r="L298" s="148"/>
    </row>
    <row r="299" spans="6:12" x14ac:dyDescent="0.35">
      <c r="F299" s="149"/>
      <c r="G299" s="149"/>
      <c r="H299" s="149"/>
      <c r="I299" s="149"/>
      <c r="J299" s="149"/>
      <c r="K299" s="149"/>
      <c r="L299" s="149"/>
    </row>
    <row r="300" spans="6:12" x14ac:dyDescent="0.35">
      <c r="F300" s="4"/>
      <c r="G300" s="4"/>
      <c r="H300" s="4"/>
      <c r="I300" s="4"/>
      <c r="J300" s="4"/>
      <c r="K300" s="4"/>
      <c r="L300" s="4"/>
    </row>
    <row r="301" spans="6:12" x14ac:dyDescent="0.35">
      <c r="F301" s="148"/>
      <c r="G301" s="148"/>
      <c r="H301" s="148"/>
      <c r="I301" s="148"/>
      <c r="J301" s="148"/>
      <c r="K301" s="148"/>
      <c r="L301" s="148"/>
    </row>
    <row r="302" spans="6:12" x14ac:dyDescent="0.35">
      <c r="F302" s="144"/>
      <c r="G302" s="144"/>
      <c r="H302" s="144"/>
      <c r="I302" s="144"/>
      <c r="J302" s="144"/>
      <c r="K302" s="144"/>
      <c r="L302" s="144"/>
    </row>
    <row r="303" spans="6:12" x14ac:dyDescent="0.35">
      <c r="F303" s="4"/>
      <c r="G303" s="4"/>
      <c r="H303" s="4"/>
      <c r="I303" s="4"/>
      <c r="J303" s="4"/>
      <c r="K303" s="4"/>
      <c r="L303" s="4"/>
    </row>
    <row r="304" spans="6:12" x14ac:dyDescent="0.35">
      <c r="F304" s="146"/>
      <c r="G304" s="146"/>
      <c r="H304" s="146"/>
      <c r="I304" s="146"/>
      <c r="J304" s="146"/>
      <c r="K304" s="146"/>
      <c r="L304" s="146"/>
    </row>
    <row r="305" spans="6:12" x14ac:dyDescent="0.35">
      <c r="F305" s="149"/>
      <c r="G305" s="149"/>
      <c r="H305" s="149"/>
      <c r="I305" s="149"/>
      <c r="J305" s="149"/>
      <c r="K305" s="149"/>
      <c r="L305" s="149"/>
    </row>
    <row r="306" spans="6:12" x14ac:dyDescent="0.35">
      <c r="F306" s="4"/>
      <c r="G306" s="4"/>
      <c r="H306" s="4"/>
      <c r="I306" s="4"/>
      <c r="J306" s="4"/>
      <c r="K306" s="4"/>
      <c r="L306" s="4"/>
    </row>
    <row r="307" spans="6:12" x14ac:dyDescent="0.35">
      <c r="F307" s="146"/>
      <c r="G307" s="146"/>
      <c r="H307" s="146"/>
      <c r="I307" s="146"/>
      <c r="J307" s="146"/>
      <c r="K307" s="146"/>
      <c r="L307" s="146"/>
    </row>
    <row r="308" spans="6:12" x14ac:dyDescent="0.35">
      <c r="F308" s="149"/>
      <c r="G308" s="149"/>
      <c r="H308" s="149"/>
      <c r="I308" s="149"/>
      <c r="J308" s="149"/>
      <c r="K308" s="149"/>
      <c r="L308" s="149"/>
    </row>
    <row r="309" spans="6:12" x14ac:dyDescent="0.35">
      <c r="F309" s="146"/>
      <c r="G309" s="146"/>
      <c r="H309" s="146"/>
      <c r="I309" s="146"/>
      <c r="J309" s="146"/>
      <c r="K309" s="146"/>
      <c r="L309" s="146"/>
    </row>
    <row r="310" spans="6:12" x14ac:dyDescent="0.35">
      <c r="F310" s="145"/>
      <c r="G310" s="145"/>
      <c r="H310" s="145"/>
      <c r="I310" s="145"/>
      <c r="J310" s="145"/>
      <c r="K310" s="145"/>
      <c r="L310" s="145"/>
    </row>
    <row r="311" spans="6:12" x14ac:dyDescent="0.35">
      <c r="F311" s="4"/>
      <c r="G311" s="4"/>
      <c r="H311" s="4"/>
      <c r="I311" s="4"/>
      <c r="J311" s="4"/>
      <c r="K311" s="4"/>
      <c r="L311" s="4"/>
    </row>
    <row r="312" spans="6:12" x14ac:dyDescent="0.35">
      <c r="F312" s="146"/>
      <c r="G312" s="146"/>
      <c r="H312" s="146"/>
      <c r="I312" s="146"/>
      <c r="J312" s="146"/>
      <c r="K312" s="146"/>
      <c r="L312" s="146"/>
    </row>
    <row r="313" spans="6:12" x14ac:dyDescent="0.35">
      <c r="F313" s="146"/>
      <c r="G313" s="146"/>
      <c r="H313" s="146"/>
      <c r="I313" s="146"/>
      <c r="J313" s="146"/>
      <c r="K313" s="146"/>
      <c r="L313" s="146"/>
    </row>
    <row r="314" spans="6:12" x14ac:dyDescent="0.35">
      <c r="F314" s="4"/>
      <c r="G314" s="4"/>
      <c r="H314" s="4"/>
      <c r="I314" s="4"/>
      <c r="J314" s="4"/>
      <c r="K314" s="4"/>
      <c r="L314" s="4"/>
    </row>
    <row r="315" spans="6:12" x14ac:dyDescent="0.35">
      <c r="F315" s="149"/>
      <c r="G315" s="149"/>
      <c r="H315" s="149"/>
      <c r="I315" s="149"/>
      <c r="J315" s="149"/>
      <c r="K315" s="149"/>
      <c r="L315" s="149"/>
    </row>
    <row r="316" spans="6:12" x14ac:dyDescent="0.35">
      <c r="F316" s="149"/>
      <c r="G316" s="149"/>
      <c r="H316" s="149"/>
      <c r="I316" s="149"/>
      <c r="J316" s="149"/>
      <c r="K316" s="149"/>
      <c r="L316" s="149"/>
    </row>
    <row r="317" spans="6:12" x14ac:dyDescent="0.35">
      <c r="F317" s="149"/>
      <c r="G317" s="149"/>
      <c r="H317" s="149"/>
      <c r="I317" s="149"/>
      <c r="J317" s="149"/>
      <c r="K317" s="149"/>
      <c r="L317" s="149"/>
    </row>
    <row r="318" spans="6:12" x14ac:dyDescent="0.35">
      <c r="F318" s="149"/>
      <c r="G318" s="149"/>
      <c r="H318" s="149"/>
      <c r="I318" s="149"/>
      <c r="J318" s="149"/>
      <c r="K318" s="149"/>
      <c r="L318" s="149"/>
    </row>
    <row r="319" spans="6:12" x14ac:dyDescent="0.35">
      <c r="F319" s="149"/>
      <c r="G319" s="149"/>
      <c r="H319" s="149"/>
      <c r="I319" s="149"/>
      <c r="J319" s="149"/>
      <c r="K319" s="149"/>
      <c r="L319" s="149"/>
    </row>
    <row r="320" spans="6:12" x14ac:dyDescent="0.35">
      <c r="F320" s="149"/>
      <c r="G320" s="149"/>
      <c r="H320" s="149"/>
      <c r="I320" s="149"/>
      <c r="J320" s="149"/>
      <c r="K320" s="149"/>
      <c r="L320" s="149"/>
    </row>
    <row r="321" spans="6:12" x14ac:dyDescent="0.35">
      <c r="F321" s="4"/>
      <c r="G321" s="4"/>
      <c r="H321" s="4"/>
      <c r="I321" s="4"/>
      <c r="J321" s="4"/>
      <c r="K321" s="4"/>
      <c r="L321" s="4"/>
    </row>
    <row r="322" spans="6:12" x14ac:dyDescent="0.35">
      <c r="F322" s="146"/>
      <c r="G322" s="146"/>
      <c r="H322" s="146"/>
      <c r="I322" s="146"/>
      <c r="J322" s="146"/>
      <c r="K322" s="146"/>
      <c r="L322" s="146"/>
    </row>
    <row r="323" spans="6:12" x14ac:dyDescent="0.35">
      <c r="F323" s="144"/>
      <c r="G323" s="144"/>
      <c r="H323" s="144"/>
      <c r="I323" s="144"/>
      <c r="J323" s="144"/>
      <c r="K323" s="144"/>
      <c r="L323" s="144"/>
    </row>
    <row r="324" spans="6:12" x14ac:dyDescent="0.35">
      <c r="F324" s="144"/>
      <c r="G324" s="144"/>
      <c r="H324" s="144"/>
      <c r="I324" s="144"/>
      <c r="J324" s="144"/>
      <c r="K324" s="144"/>
      <c r="L324" s="144"/>
    </row>
    <row r="325" spans="6:12" x14ac:dyDescent="0.35">
      <c r="F325" s="144"/>
      <c r="G325" s="144"/>
      <c r="H325" s="144"/>
      <c r="I325" s="144"/>
      <c r="J325" s="144"/>
      <c r="K325" s="144"/>
      <c r="L325" s="144"/>
    </row>
    <row r="326" spans="6:12" x14ac:dyDescent="0.35">
      <c r="F326" s="146"/>
      <c r="G326" s="146"/>
      <c r="H326" s="146"/>
      <c r="I326" s="146"/>
      <c r="J326" s="146"/>
      <c r="K326" s="146"/>
      <c r="L326" s="146"/>
    </row>
    <row r="327" spans="6:12" x14ac:dyDescent="0.35">
      <c r="F327" s="146"/>
      <c r="G327" s="146"/>
      <c r="H327" s="146"/>
      <c r="I327" s="146"/>
      <c r="J327" s="146"/>
      <c r="K327" s="146"/>
      <c r="L327" s="146"/>
    </row>
    <row r="328" spans="6:12" x14ac:dyDescent="0.35">
      <c r="F328" s="146"/>
      <c r="G328" s="146"/>
      <c r="H328" s="146"/>
      <c r="I328" s="146"/>
      <c r="J328" s="146"/>
      <c r="K328" s="146"/>
      <c r="L328" s="146"/>
    </row>
    <row r="329" spans="6:12" x14ac:dyDescent="0.35">
      <c r="F329" s="145"/>
      <c r="G329" s="145"/>
      <c r="H329" s="145"/>
      <c r="I329" s="145"/>
      <c r="J329" s="145"/>
      <c r="K329" s="145"/>
      <c r="L329" s="145"/>
    </row>
    <row r="330" spans="6:12" x14ac:dyDescent="0.35">
      <c r="F330" s="23"/>
      <c r="G330" s="23"/>
      <c r="H330" s="23"/>
      <c r="I330" s="23"/>
      <c r="J330" s="23"/>
      <c r="K330" s="23"/>
      <c r="L330" s="23"/>
    </row>
    <row r="331" spans="6:12" x14ac:dyDescent="0.35">
      <c r="F331" s="149"/>
      <c r="G331" s="149"/>
      <c r="H331" s="149"/>
      <c r="I331" s="149"/>
      <c r="J331" s="149"/>
      <c r="K331" s="149"/>
      <c r="L331" s="149"/>
    </row>
    <row r="332" spans="6:12" x14ac:dyDescent="0.35">
      <c r="F332" s="149"/>
      <c r="G332" s="149"/>
      <c r="H332" s="149"/>
      <c r="I332" s="149"/>
      <c r="J332" s="149"/>
      <c r="K332" s="149"/>
      <c r="L332" s="149"/>
    </row>
    <row r="333" spans="6:12" x14ac:dyDescent="0.35">
      <c r="F333" s="149"/>
      <c r="G333" s="149"/>
      <c r="H333" s="149"/>
      <c r="I333" s="149"/>
      <c r="J333" s="149"/>
      <c r="K333" s="149"/>
      <c r="L333" s="149"/>
    </row>
    <row r="334" spans="6:12" x14ac:dyDescent="0.35">
      <c r="F334" s="149"/>
      <c r="G334" s="149"/>
      <c r="H334" s="149"/>
      <c r="I334" s="149"/>
      <c r="J334" s="149"/>
      <c r="K334" s="149"/>
      <c r="L334" s="149"/>
    </row>
    <row r="335" spans="6:12" x14ac:dyDescent="0.35">
      <c r="F335" s="149"/>
      <c r="G335" s="149"/>
      <c r="H335" s="149"/>
      <c r="I335" s="149"/>
      <c r="J335" s="149"/>
      <c r="K335" s="149"/>
      <c r="L335" s="149"/>
    </row>
    <row r="336" spans="6:12" x14ac:dyDescent="0.35">
      <c r="F336" s="149"/>
      <c r="G336" s="149"/>
      <c r="H336" s="149"/>
      <c r="I336" s="149"/>
      <c r="J336" s="149"/>
      <c r="K336" s="149"/>
      <c r="L336" s="149"/>
    </row>
    <row r="337" spans="6:12" x14ac:dyDescent="0.35">
      <c r="F337" s="149"/>
      <c r="G337" s="149"/>
      <c r="H337" s="149"/>
      <c r="I337" s="149"/>
      <c r="J337" s="149"/>
      <c r="K337" s="149"/>
      <c r="L337" s="149"/>
    </row>
    <row r="338" spans="6:12" x14ac:dyDescent="0.35">
      <c r="F338" s="149"/>
      <c r="G338" s="149"/>
      <c r="H338" s="149"/>
      <c r="I338" s="149"/>
      <c r="J338" s="149"/>
      <c r="K338" s="149"/>
      <c r="L338" s="149"/>
    </row>
    <row r="339" spans="6:12" x14ac:dyDescent="0.35">
      <c r="F339" s="149"/>
      <c r="G339" s="149"/>
      <c r="H339" s="149"/>
      <c r="I339" s="149"/>
      <c r="J339" s="149"/>
      <c r="K339" s="149"/>
      <c r="L339" s="149"/>
    </row>
    <row r="340" spans="6:12" x14ac:dyDescent="0.35">
      <c r="F340" s="149"/>
      <c r="G340" s="149"/>
      <c r="H340" s="149"/>
      <c r="I340" s="149"/>
      <c r="J340" s="149"/>
      <c r="K340" s="149"/>
      <c r="L340" s="149"/>
    </row>
    <row r="341" spans="6:12" x14ac:dyDescent="0.35">
      <c r="F341" s="23"/>
      <c r="G341" s="23"/>
      <c r="H341" s="23"/>
      <c r="I341" s="23"/>
      <c r="J341" s="23"/>
      <c r="K341" s="23"/>
      <c r="L341" s="23"/>
    </row>
    <row r="342" spans="6:12" x14ac:dyDescent="0.35">
      <c r="F342" s="149"/>
      <c r="G342" s="149"/>
      <c r="H342" s="149"/>
      <c r="I342" s="149"/>
      <c r="J342" s="149"/>
      <c r="K342" s="149"/>
      <c r="L342" s="149"/>
    </row>
    <row r="343" spans="6:12" x14ac:dyDescent="0.35">
      <c r="F343" s="149"/>
      <c r="G343" s="149"/>
      <c r="H343" s="149"/>
      <c r="I343" s="149"/>
      <c r="J343" s="149"/>
      <c r="K343" s="149"/>
      <c r="L343" s="149"/>
    </row>
    <row r="345" spans="6:12" x14ac:dyDescent="0.35">
      <c r="F345" s="28"/>
      <c r="G345" s="28"/>
      <c r="H345" s="28"/>
      <c r="I345" s="28"/>
      <c r="J345" s="28"/>
      <c r="K345" s="28"/>
      <c r="L345" s="28"/>
    </row>
    <row r="347" spans="6:12" x14ac:dyDescent="0.35">
      <c r="F347" s="19"/>
      <c r="G347" s="19"/>
      <c r="H347" s="19"/>
      <c r="I347" s="19"/>
      <c r="J347" s="19"/>
      <c r="K347" s="19"/>
      <c r="L347" s="19"/>
    </row>
    <row r="348" spans="6:12" x14ac:dyDescent="0.35">
      <c r="F348" s="4"/>
      <c r="G348" s="4"/>
      <c r="H348" s="4"/>
      <c r="I348" s="4"/>
      <c r="J348" s="4"/>
      <c r="K348" s="4"/>
      <c r="L348" s="4"/>
    </row>
    <row r="349" spans="6:12" x14ac:dyDescent="0.35">
      <c r="F349" s="4"/>
      <c r="G349" s="4"/>
      <c r="H349" s="4"/>
      <c r="I349" s="4"/>
      <c r="J349" s="4"/>
      <c r="K349" s="4"/>
      <c r="L349" s="4"/>
    </row>
  </sheetData>
  <autoFilter ref="A8:S141" xr:uid="{143D0241-3575-4441-9723-E1EC5255E144}">
    <filterColumn colId="3" showButton="0"/>
    <filterColumn colId="11">
      <filters>
        <filter val="3"/>
      </filters>
    </filterColumn>
  </autoFilter>
  <mergeCells count="18">
    <mergeCell ref="D18:E18"/>
    <mergeCell ref="D25:E25"/>
    <mergeCell ref="D107:E107"/>
    <mergeCell ref="F6:J6"/>
    <mergeCell ref="D8:E8"/>
    <mergeCell ref="A9:E9"/>
    <mergeCell ref="D10:E10"/>
    <mergeCell ref="N1:S1"/>
    <mergeCell ref="A3:S3"/>
    <mergeCell ref="M4:R4"/>
    <mergeCell ref="S4:S5"/>
    <mergeCell ref="K4:K7"/>
    <mergeCell ref="L4:L5"/>
    <mergeCell ref="F4:J5"/>
    <mergeCell ref="D4:E7"/>
    <mergeCell ref="C4:C7"/>
    <mergeCell ref="B4:B7"/>
    <mergeCell ref="A4:A7"/>
  </mergeCells>
  <dataValidations count="2">
    <dataValidation type="whole" errorStyle="information" allowBlank="1" showInputMessage="1" showErrorMessage="1" error="Jāievada skaitlis" sqref="M50:O50 Q50" xr:uid="{90EFA42D-F27F-4660-B8EA-5EE73D78CCC9}">
      <formula1>-100000000000000</formula1>
      <formula2>100000000000000</formula2>
    </dataValidation>
    <dataValidation type="whole" errorStyle="information" allowBlank="1" showInputMessage="1" showErrorMessage="1" error="Jāievada skaitlis" sqref="M62:R62 M42:O42 R50 P50 M60:R60 M36:S36" xr:uid="{A823356F-C92F-444C-8779-D66D86A380AA}">
      <formula1>-1000000000000</formula1>
      <formula2>1000000000000</formula2>
    </dataValidation>
  </dataValidations>
  <pageMargins left="0.70866141732283472" right="0.70866141732283472" top="0.74803149606299213" bottom="0.74803149606299213" header="0.31496062992125984" footer="0.31496062992125984"/>
  <pageSetup paperSize="9" scale="49" fitToHeight="0" orientation="landscape" r:id="rId1"/>
  <headerFooter>
    <oddFooter>&amp;F</oddFooter>
  </headerFooter>
  <ignoredErrors>
    <ignoredError sqref="D12:D17 D21:D23 D38 D44 D46:D60 D67:D96 D106:E115 D124:D138 D140" twoDigitTextYear="1"/>
    <ignoredError sqref="R123:R130 R139" formula="1"/>
    <ignoredError sqref="S52 G25:I25 S23 F36 L84 L101 S86 H38 S42" numberStoredAsText="1"/>
    <ignoredError sqref="M66 M75 M87 M102:R102" formulaRange="1"/>
    <ignoredError sqref="S87" numberStoredAsText="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5511-4AD6-44A8-A737-87184A1E8661}">
  <dimension ref="A1:O46"/>
  <sheetViews>
    <sheetView tabSelected="1" zoomScale="106" zoomScaleNormal="106" workbookViewId="0">
      <selection activeCell="A34" sqref="A34"/>
    </sheetView>
  </sheetViews>
  <sheetFormatPr defaultColWidth="9" defaultRowHeight="10.5" x14ac:dyDescent="0.25"/>
  <cols>
    <col min="1" max="1" width="5.08203125" style="1" customWidth="1"/>
    <col min="2" max="2" width="12.75" style="1" customWidth="1"/>
    <col min="3" max="3" width="46.58203125" style="3" customWidth="1"/>
    <col min="4" max="4" width="6.58203125" style="3" customWidth="1"/>
    <col min="5" max="5" width="37.08203125" style="3" customWidth="1"/>
    <col min="6" max="6" width="17.58203125" style="3" customWidth="1"/>
    <col min="7" max="7" width="11" style="4" customWidth="1"/>
    <col min="8" max="8" width="10.08203125" style="23" customWidth="1"/>
    <col min="9" max="10" width="10" style="22" customWidth="1"/>
    <col min="11" max="11" width="11.58203125" style="22" customWidth="1"/>
    <col min="12" max="12" width="10.75" style="22" customWidth="1"/>
    <col min="13" max="13" width="7.75" style="25" customWidth="1"/>
    <col min="14" max="16384" width="9" style="5"/>
  </cols>
  <sheetData>
    <row r="1" spans="1:15" ht="29.15" customHeight="1" x14ac:dyDescent="0.25">
      <c r="G1" s="477" t="s">
        <v>871</v>
      </c>
      <c r="H1" s="477"/>
      <c r="I1" s="477"/>
      <c r="J1" s="477"/>
      <c r="K1" s="477"/>
      <c r="L1" s="477"/>
      <c r="M1" s="477"/>
      <c r="N1" s="155"/>
      <c r="O1" s="155"/>
    </row>
    <row r="3" spans="1:15" ht="15" customHeight="1" thickBot="1" x14ac:dyDescent="0.3">
      <c r="A3" s="456" t="s">
        <v>880</v>
      </c>
      <c r="B3" s="456"/>
      <c r="C3" s="456"/>
      <c r="D3" s="456"/>
      <c r="E3" s="456"/>
      <c r="F3" s="456"/>
      <c r="G3" s="456"/>
      <c r="H3" s="456"/>
      <c r="I3" s="456"/>
      <c r="J3" s="456"/>
      <c r="K3" s="456"/>
      <c r="L3" s="456"/>
      <c r="M3" s="456"/>
    </row>
    <row r="4" spans="1:15" ht="30" customHeight="1" x14ac:dyDescent="0.25">
      <c r="A4" s="486" t="s">
        <v>1</v>
      </c>
      <c r="B4" s="488" t="s">
        <v>2</v>
      </c>
      <c r="C4" s="486" t="s">
        <v>3</v>
      </c>
      <c r="D4" s="482" t="s">
        <v>4</v>
      </c>
      <c r="E4" s="483"/>
      <c r="F4" s="436" t="s">
        <v>783</v>
      </c>
      <c r="G4" s="478" t="s">
        <v>0</v>
      </c>
      <c r="H4" s="478"/>
      <c r="I4" s="478"/>
      <c r="J4" s="478"/>
      <c r="K4" s="478"/>
      <c r="L4" s="479"/>
      <c r="M4" s="488" t="s">
        <v>6</v>
      </c>
    </row>
    <row r="5" spans="1:15" ht="67.5" customHeight="1" x14ac:dyDescent="0.25">
      <c r="A5" s="487"/>
      <c r="B5" s="489"/>
      <c r="C5" s="487"/>
      <c r="D5" s="484"/>
      <c r="E5" s="485"/>
      <c r="F5" s="437" t="s">
        <v>784</v>
      </c>
      <c r="G5" s="185" t="s">
        <v>5</v>
      </c>
      <c r="H5" s="156" t="s">
        <v>21</v>
      </c>
      <c r="I5" s="156" t="s">
        <v>278</v>
      </c>
      <c r="J5" s="156" t="s">
        <v>279</v>
      </c>
      <c r="K5" s="9" t="s">
        <v>22</v>
      </c>
      <c r="L5" s="9" t="s">
        <v>23</v>
      </c>
      <c r="M5" s="489"/>
    </row>
    <row r="6" spans="1:15" ht="16.5" customHeight="1" x14ac:dyDescent="0.25">
      <c r="A6" s="480" t="s">
        <v>7</v>
      </c>
      <c r="B6" s="481"/>
      <c r="C6" s="481"/>
      <c r="D6" s="481"/>
      <c r="E6" s="481"/>
      <c r="F6" s="438"/>
      <c r="G6" s="423">
        <f>G7+G9+G11+G15+G18+G20+G25+G28+G33+G36</f>
        <v>7452863.320183672</v>
      </c>
      <c r="H6" s="413">
        <f t="shared" ref="H6:J6" si="0">H7+H9+H11+H15+H18+H20+H25+H28+H33+H36</f>
        <v>8719543.320183672</v>
      </c>
      <c r="I6" s="413">
        <f t="shared" si="0"/>
        <v>13123819.320183672</v>
      </c>
      <c r="J6" s="413">
        <f t="shared" si="0"/>
        <v>16621332.320183672</v>
      </c>
      <c r="K6" s="413"/>
      <c r="L6" s="413">
        <f>L7+L9+L11+L15+L18+L20+L25+L28+L33+L36</f>
        <v>16621332.320183672</v>
      </c>
      <c r="M6" s="414"/>
    </row>
    <row r="7" spans="1:15" ht="14.65" customHeight="1" x14ac:dyDescent="0.25">
      <c r="A7" s="452" t="s">
        <v>800</v>
      </c>
      <c r="B7" s="453"/>
      <c r="C7" s="453"/>
      <c r="D7" s="453"/>
      <c r="E7" s="453"/>
      <c r="F7" s="439"/>
      <c r="G7" s="424">
        <f>G8</f>
        <v>70604</v>
      </c>
      <c r="H7" s="415">
        <f t="shared" ref="H7:L7" si="1">H8</f>
        <v>106222</v>
      </c>
      <c r="I7" s="415">
        <f t="shared" si="1"/>
        <v>104938</v>
      </c>
      <c r="J7" s="415">
        <f t="shared" si="1"/>
        <v>104938</v>
      </c>
      <c r="K7" s="415"/>
      <c r="L7" s="415">
        <f t="shared" si="1"/>
        <v>104938</v>
      </c>
      <c r="M7" s="417"/>
    </row>
    <row r="8" spans="1:15" ht="59.25" customHeight="1" x14ac:dyDescent="0.25">
      <c r="A8" s="43" t="s">
        <v>483</v>
      </c>
      <c r="B8" s="48" t="s">
        <v>801</v>
      </c>
      <c r="C8" s="56" t="s">
        <v>802</v>
      </c>
      <c r="D8" s="44" t="s">
        <v>281</v>
      </c>
      <c r="E8" s="221" t="s">
        <v>803</v>
      </c>
      <c r="F8" s="440">
        <v>2</v>
      </c>
      <c r="G8" s="425">
        <v>70604</v>
      </c>
      <c r="H8" s="157">
        <v>106222</v>
      </c>
      <c r="I8" s="157">
        <v>104938</v>
      </c>
      <c r="J8" s="157">
        <v>104938</v>
      </c>
      <c r="K8" s="157"/>
      <c r="L8" s="157">
        <v>104938</v>
      </c>
      <c r="M8" s="158"/>
    </row>
    <row r="9" spans="1:15" ht="13.9" customHeight="1" x14ac:dyDescent="0.25">
      <c r="A9" s="452" t="s">
        <v>804</v>
      </c>
      <c r="B9" s="453"/>
      <c r="C9" s="453"/>
      <c r="D9" s="453"/>
      <c r="E9" s="453"/>
      <c r="F9" s="441"/>
      <c r="G9" s="211">
        <f>G10</f>
        <v>334740</v>
      </c>
      <c r="H9" s="211">
        <f>H10</f>
        <v>334740</v>
      </c>
      <c r="I9" s="212">
        <f>I10</f>
        <v>334740</v>
      </c>
      <c r="J9" s="213">
        <f>J10</f>
        <v>334740</v>
      </c>
      <c r="K9" s="213"/>
      <c r="L9" s="213">
        <f>L10</f>
        <v>334740</v>
      </c>
      <c r="M9" s="417"/>
    </row>
    <row r="10" spans="1:15" x14ac:dyDescent="0.25">
      <c r="A10" s="43" t="s">
        <v>484</v>
      </c>
      <c r="B10" s="48" t="s">
        <v>805</v>
      </c>
      <c r="C10" s="31" t="s">
        <v>806</v>
      </c>
      <c r="D10" s="37" t="s">
        <v>807</v>
      </c>
      <c r="E10" s="221" t="s">
        <v>808</v>
      </c>
      <c r="F10" s="440">
        <v>3</v>
      </c>
      <c r="G10" s="239">
        <v>334740</v>
      </c>
      <c r="H10" s="39">
        <v>334740</v>
      </c>
      <c r="I10" s="39">
        <v>334740</v>
      </c>
      <c r="J10" s="39">
        <v>334740</v>
      </c>
      <c r="K10" s="39"/>
      <c r="L10" s="39">
        <v>334740</v>
      </c>
      <c r="M10" s="55"/>
    </row>
    <row r="11" spans="1:15" ht="13.9" customHeight="1" x14ac:dyDescent="0.25">
      <c r="A11" s="452" t="s">
        <v>809</v>
      </c>
      <c r="B11" s="453"/>
      <c r="C11" s="453"/>
      <c r="D11" s="453"/>
      <c r="E11" s="453"/>
      <c r="F11" s="442"/>
      <c r="G11" s="424">
        <f>SUM(G12:G14)</f>
        <v>2512547</v>
      </c>
      <c r="H11" s="415">
        <f t="shared" ref="H11:L11" si="2">SUM(H12:H14)</f>
        <v>2512547</v>
      </c>
      <c r="I11" s="415">
        <f t="shared" si="2"/>
        <v>2512547</v>
      </c>
      <c r="J11" s="415">
        <f t="shared" si="2"/>
        <v>2512547</v>
      </c>
      <c r="K11" s="415"/>
      <c r="L11" s="415">
        <f t="shared" si="2"/>
        <v>2512547</v>
      </c>
      <c r="M11" s="417"/>
    </row>
    <row r="12" spans="1:15" x14ac:dyDescent="0.25">
      <c r="A12" s="43" t="s">
        <v>485</v>
      </c>
      <c r="B12" s="159" t="s">
        <v>810</v>
      </c>
      <c r="C12" s="418" t="s">
        <v>811</v>
      </c>
      <c r="D12" s="160" t="s">
        <v>812</v>
      </c>
      <c r="E12" s="420" t="s">
        <v>813</v>
      </c>
      <c r="F12" s="440">
        <v>3</v>
      </c>
      <c r="G12" s="426">
        <v>2135549</v>
      </c>
      <c r="H12" s="161">
        <v>2135549</v>
      </c>
      <c r="I12" s="161">
        <v>2135549</v>
      </c>
      <c r="J12" s="161">
        <v>2135549</v>
      </c>
      <c r="K12" s="161"/>
      <c r="L12" s="161">
        <v>2135549</v>
      </c>
      <c r="M12" s="158"/>
    </row>
    <row r="13" spans="1:15" x14ac:dyDescent="0.25">
      <c r="A13" s="43" t="s">
        <v>486</v>
      </c>
      <c r="B13" s="159" t="s">
        <v>814</v>
      </c>
      <c r="C13" s="31" t="s">
        <v>815</v>
      </c>
      <c r="D13" s="160" t="s">
        <v>812</v>
      </c>
      <c r="E13" s="420" t="s">
        <v>813</v>
      </c>
      <c r="F13" s="443"/>
      <c r="G13" s="426">
        <v>370404</v>
      </c>
      <c r="H13" s="161">
        <v>370404</v>
      </c>
      <c r="I13" s="161">
        <v>370404</v>
      </c>
      <c r="J13" s="161">
        <v>370404</v>
      </c>
      <c r="K13" s="162"/>
      <c r="L13" s="161">
        <v>370404</v>
      </c>
      <c r="M13" s="158"/>
    </row>
    <row r="14" spans="1:15" x14ac:dyDescent="0.25">
      <c r="A14" s="43" t="s">
        <v>487</v>
      </c>
      <c r="B14" s="159" t="s">
        <v>816</v>
      </c>
      <c r="C14" s="31" t="s">
        <v>817</v>
      </c>
      <c r="D14" s="160" t="s">
        <v>812</v>
      </c>
      <c r="E14" s="420" t="s">
        <v>813</v>
      </c>
      <c r="F14" s="443"/>
      <c r="G14" s="426">
        <v>6594</v>
      </c>
      <c r="H14" s="161">
        <v>6594</v>
      </c>
      <c r="I14" s="161">
        <v>6594</v>
      </c>
      <c r="J14" s="161">
        <v>6594</v>
      </c>
      <c r="K14" s="162"/>
      <c r="L14" s="161">
        <v>6594</v>
      </c>
      <c r="M14" s="158"/>
    </row>
    <row r="15" spans="1:15" ht="14.65" customHeight="1" x14ac:dyDescent="0.25">
      <c r="A15" s="452" t="s">
        <v>818</v>
      </c>
      <c r="B15" s="453"/>
      <c r="C15" s="453"/>
      <c r="D15" s="453"/>
      <c r="E15" s="453"/>
      <c r="F15" s="442"/>
      <c r="G15" s="235">
        <f>SUM(G16:G17)</f>
        <v>347876</v>
      </c>
      <c r="H15" s="213">
        <f t="shared" ref="H15:L15" si="3">SUM(H16:H17)</f>
        <v>347876</v>
      </c>
      <c r="I15" s="213">
        <f t="shared" si="3"/>
        <v>347876</v>
      </c>
      <c r="J15" s="213">
        <f t="shared" si="3"/>
        <v>347876</v>
      </c>
      <c r="K15" s="213"/>
      <c r="L15" s="213">
        <f t="shared" si="3"/>
        <v>347876</v>
      </c>
      <c r="M15" s="417"/>
    </row>
    <row r="16" spans="1:15" ht="85.15" customHeight="1" x14ac:dyDescent="0.25">
      <c r="A16" s="43" t="s">
        <v>488</v>
      </c>
      <c r="B16" s="48" t="s">
        <v>819</v>
      </c>
      <c r="C16" s="49" t="s">
        <v>820</v>
      </c>
      <c r="D16" s="163" t="s">
        <v>747</v>
      </c>
      <c r="E16" s="421" t="s">
        <v>748</v>
      </c>
      <c r="F16" s="440">
        <v>3</v>
      </c>
      <c r="G16" s="237">
        <v>147020</v>
      </c>
      <c r="H16" s="40">
        <v>147020</v>
      </c>
      <c r="I16" s="40">
        <v>147020</v>
      </c>
      <c r="J16" s="40">
        <v>147020</v>
      </c>
      <c r="K16" s="39"/>
      <c r="L16" s="40">
        <v>147020</v>
      </c>
      <c r="M16" s="50"/>
    </row>
    <row r="17" spans="1:13" ht="25.5" customHeight="1" x14ac:dyDescent="0.25">
      <c r="A17" s="96" t="s">
        <v>489</v>
      </c>
      <c r="B17" s="48" t="s">
        <v>821</v>
      </c>
      <c r="C17" s="31" t="s">
        <v>822</v>
      </c>
      <c r="D17" s="163" t="s">
        <v>747</v>
      </c>
      <c r="E17" s="422" t="s">
        <v>748</v>
      </c>
      <c r="F17" s="444"/>
      <c r="G17" s="427">
        <v>200856</v>
      </c>
      <c r="H17" s="164">
        <v>200856</v>
      </c>
      <c r="I17" s="164">
        <v>200856</v>
      </c>
      <c r="J17" s="164">
        <v>200856</v>
      </c>
      <c r="K17" s="39"/>
      <c r="L17" s="39">
        <v>200856</v>
      </c>
      <c r="M17" s="158"/>
    </row>
    <row r="18" spans="1:13" ht="15.75" customHeight="1" x14ac:dyDescent="0.25">
      <c r="A18" s="452" t="s">
        <v>823</v>
      </c>
      <c r="B18" s="453"/>
      <c r="C18" s="453"/>
      <c r="D18" s="453"/>
      <c r="E18" s="453"/>
      <c r="F18" s="442"/>
      <c r="G18" s="235">
        <f>G19</f>
        <v>714114</v>
      </c>
      <c r="H18" s="213">
        <f t="shared" ref="H18:L18" si="4">H19</f>
        <v>884162</v>
      </c>
      <c r="I18" s="213">
        <f t="shared" si="4"/>
        <v>887162</v>
      </c>
      <c r="J18" s="213">
        <f t="shared" si="4"/>
        <v>869232</v>
      </c>
      <c r="K18" s="213"/>
      <c r="L18" s="213">
        <f t="shared" si="4"/>
        <v>869232</v>
      </c>
      <c r="M18" s="214"/>
    </row>
    <row r="19" spans="1:13" ht="76.900000000000006" customHeight="1" x14ac:dyDescent="0.25">
      <c r="A19" s="43" t="s">
        <v>490</v>
      </c>
      <c r="B19" s="48" t="s">
        <v>824</v>
      </c>
      <c r="C19" s="31" t="s">
        <v>825</v>
      </c>
      <c r="D19" s="165" t="s">
        <v>281</v>
      </c>
      <c r="E19" s="221" t="s">
        <v>826</v>
      </c>
      <c r="F19" s="440">
        <v>3</v>
      </c>
      <c r="G19" s="428">
        <v>714114</v>
      </c>
      <c r="H19" s="166">
        <v>884162</v>
      </c>
      <c r="I19" s="166">
        <v>887162</v>
      </c>
      <c r="J19" s="166">
        <v>869232</v>
      </c>
      <c r="K19" s="166"/>
      <c r="L19" s="166">
        <v>869232</v>
      </c>
      <c r="M19" s="158"/>
    </row>
    <row r="20" spans="1:13" ht="15.75" customHeight="1" x14ac:dyDescent="0.25">
      <c r="A20" s="452" t="s">
        <v>827</v>
      </c>
      <c r="B20" s="453"/>
      <c r="C20" s="453"/>
      <c r="D20" s="453"/>
      <c r="E20" s="453"/>
      <c r="F20" s="445"/>
      <c r="G20" s="236">
        <f>SUM(G21:G24)</f>
        <v>536549</v>
      </c>
      <c r="H20" s="216">
        <f t="shared" ref="H20:L20" si="5">SUM(H21:H24)</f>
        <v>413149</v>
      </c>
      <c r="I20" s="216">
        <f t="shared" si="5"/>
        <v>413149</v>
      </c>
      <c r="J20" s="216">
        <f t="shared" si="5"/>
        <v>413149</v>
      </c>
      <c r="K20" s="216"/>
      <c r="L20" s="216">
        <f t="shared" si="5"/>
        <v>413149</v>
      </c>
      <c r="M20" s="419"/>
    </row>
    <row r="21" spans="1:13" ht="12" customHeight="1" x14ac:dyDescent="0.25">
      <c r="A21" s="43" t="s">
        <v>491</v>
      </c>
      <c r="B21" s="48" t="s">
        <v>828</v>
      </c>
      <c r="C21" s="51" t="s">
        <v>829</v>
      </c>
      <c r="D21" s="61" t="s">
        <v>281</v>
      </c>
      <c r="E21" s="221" t="s">
        <v>830</v>
      </c>
      <c r="F21" s="446"/>
      <c r="G21" s="429">
        <v>274101</v>
      </c>
      <c r="H21" s="167">
        <v>274101</v>
      </c>
      <c r="I21" s="167">
        <v>274101</v>
      </c>
      <c r="J21" s="167">
        <v>274101</v>
      </c>
      <c r="K21" s="166"/>
      <c r="L21" s="167">
        <v>274101</v>
      </c>
      <c r="M21" s="11"/>
    </row>
    <row r="22" spans="1:13" ht="11.25" customHeight="1" x14ac:dyDescent="0.25">
      <c r="A22" s="43" t="s">
        <v>492</v>
      </c>
      <c r="B22" s="48" t="s">
        <v>831</v>
      </c>
      <c r="C22" s="51" t="s">
        <v>832</v>
      </c>
      <c r="D22" s="61" t="s">
        <v>281</v>
      </c>
      <c r="E22" s="221" t="s">
        <v>830</v>
      </c>
      <c r="F22" s="446"/>
      <c r="G22" s="430">
        <v>40000</v>
      </c>
      <c r="H22" s="166"/>
      <c r="I22" s="166"/>
      <c r="J22" s="166"/>
      <c r="K22" s="166"/>
      <c r="L22" s="166"/>
      <c r="M22" s="11">
        <v>2025</v>
      </c>
    </row>
    <row r="23" spans="1:13" ht="24.75" customHeight="1" x14ac:dyDescent="0.25">
      <c r="A23" s="43" t="s">
        <v>493</v>
      </c>
      <c r="B23" s="48" t="s">
        <v>833</v>
      </c>
      <c r="C23" s="31" t="s">
        <v>834</v>
      </c>
      <c r="D23" s="61" t="s">
        <v>281</v>
      </c>
      <c r="E23" s="221" t="s">
        <v>830</v>
      </c>
      <c r="F23" s="446"/>
      <c r="G23" s="431">
        <v>204900</v>
      </c>
      <c r="H23" s="169">
        <v>121500</v>
      </c>
      <c r="I23" s="169">
        <v>121500</v>
      </c>
      <c r="J23" s="169">
        <v>121500</v>
      </c>
      <c r="K23" s="168"/>
      <c r="L23" s="168">
        <f>J23</f>
        <v>121500</v>
      </c>
      <c r="M23" s="170"/>
    </row>
    <row r="24" spans="1:13" ht="10.9" customHeight="1" x14ac:dyDescent="0.25">
      <c r="A24" s="43" t="s">
        <v>494</v>
      </c>
      <c r="B24" s="55" t="s">
        <v>835</v>
      </c>
      <c r="C24" s="34" t="s">
        <v>836</v>
      </c>
      <c r="D24" s="61" t="s">
        <v>281</v>
      </c>
      <c r="E24" s="221" t="s">
        <v>830</v>
      </c>
      <c r="F24" s="446"/>
      <c r="G24" s="432">
        <v>17548</v>
      </c>
      <c r="H24" s="171">
        <v>17548</v>
      </c>
      <c r="I24" s="171">
        <v>17548</v>
      </c>
      <c r="J24" s="171">
        <v>17548</v>
      </c>
      <c r="K24" s="59"/>
      <c r="L24" s="59">
        <f>J24</f>
        <v>17548</v>
      </c>
      <c r="M24" s="153"/>
    </row>
    <row r="25" spans="1:13" ht="15.75" customHeight="1" x14ac:dyDescent="0.25">
      <c r="A25" s="452" t="s">
        <v>837</v>
      </c>
      <c r="B25" s="453"/>
      <c r="C25" s="453"/>
      <c r="D25" s="453"/>
      <c r="E25" s="453"/>
      <c r="F25" s="445"/>
      <c r="G25" s="235">
        <f>SUM(G26:G27)</f>
        <v>142270</v>
      </c>
      <c r="H25" s="213">
        <f t="shared" ref="H25:L25" si="6">SUM(H26:H27)</f>
        <v>165172</v>
      </c>
      <c r="I25" s="213">
        <f t="shared" si="6"/>
        <v>82932</v>
      </c>
      <c r="J25" s="213">
        <f t="shared" si="6"/>
        <v>82975</v>
      </c>
      <c r="K25" s="213"/>
      <c r="L25" s="213">
        <f t="shared" si="6"/>
        <v>82975</v>
      </c>
      <c r="M25" s="417"/>
    </row>
    <row r="26" spans="1:13" x14ac:dyDescent="0.25">
      <c r="A26" s="43" t="s">
        <v>495</v>
      </c>
      <c r="B26" s="172" t="s">
        <v>838</v>
      </c>
      <c r="C26" s="51" t="s">
        <v>839</v>
      </c>
      <c r="D26" s="173" t="s">
        <v>281</v>
      </c>
      <c r="E26" s="420" t="s">
        <v>830</v>
      </c>
      <c r="F26" s="447"/>
      <c r="G26" s="239">
        <v>104554</v>
      </c>
      <c r="H26" s="39">
        <v>155424</v>
      </c>
      <c r="I26" s="39">
        <v>73144</v>
      </c>
      <c r="J26" s="39">
        <v>73144</v>
      </c>
      <c r="K26" s="39"/>
      <c r="L26" s="39">
        <v>73144</v>
      </c>
      <c r="M26" s="158"/>
    </row>
    <row r="27" spans="1:13" ht="25.5" customHeight="1" x14ac:dyDescent="0.25">
      <c r="A27" s="43" t="s">
        <v>496</v>
      </c>
      <c r="B27" s="48" t="s">
        <v>840</v>
      </c>
      <c r="C27" s="51" t="s">
        <v>841</v>
      </c>
      <c r="D27" s="174" t="s">
        <v>281</v>
      </c>
      <c r="E27" s="221" t="s">
        <v>830</v>
      </c>
      <c r="F27" s="446"/>
      <c r="G27" s="239">
        <v>37716</v>
      </c>
      <c r="H27" s="39">
        <v>9748</v>
      </c>
      <c r="I27" s="39">
        <v>9788</v>
      </c>
      <c r="J27" s="39">
        <v>9831</v>
      </c>
      <c r="K27" s="39"/>
      <c r="L27" s="39">
        <v>9831</v>
      </c>
      <c r="M27" s="158"/>
    </row>
    <row r="28" spans="1:13" ht="14.65" customHeight="1" x14ac:dyDescent="0.25">
      <c r="A28" s="452" t="s">
        <v>842</v>
      </c>
      <c r="B28" s="453"/>
      <c r="C28" s="453"/>
      <c r="D28" s="453"/>
      <c r="E28" s="453"/>
      <c r="F28" s="445"/>
      <c r="G28" s="236">
        <f>SUM(G29:G32)</f>
        <v>2503521</v>
      </c>
      <c r="H28" s="216">
        <f t="shared" ref="H28:L28" si="7">SUM(H29:H32)</f>
        <v>3670819</v>
      </c>
      <c r="I28" s="216">
        <f t="shared" si="7"/>
        <v>887819</v>
      </c>
      <c r="J28" s="216">
        <f t="shared" si="7"/>
        <v>887819</v>
      </c>
      <c r="K28" s="216"/>
      <c r="L28" s="216">
        <f t="shared" si="7"/>
        <v>887819</v>
      </c>
      <c r="M28" s="417"/>
    </row>
    <row r="29" spans="1:13" ht="12" customHeight="1" x14ac:dyDescent="0.25">
      <c r="A29" s="43" t="s">
        <v>497</v>
      </c>
      <c r="B29" s="48" t="s">
        <v>843</v>
      </c>
      <c r="C29" s="31" t="s">
        <v>844</v>
      </c>
      <c r="D29" s="174" t="s">
        <v>281</v>
      </c>
      <c r="E29" s="221" t="s">
        <v>845</v>
      </c>
      <c r="F29" s="446"/>
      <c r="G29" s="239">
        <v>1452000</v>
      </c>
      <c r="H29" s="39">
        <v>2783000</v>
      </c>
      <c r="I29" s="39"/>
      <c r="J29" s="39"/>
      <c r="K29" s="59"/>
      <c r="L29" s="59"/>
      <c r="M29" s="175" t="s">
        <v>91</v>
      </c>
    </row>
    <row r="30" spans="1:13" ht="11.25" customHeight="1" x14ac:dyDescent="0.25">
      <c r="A30" s="96" t="s">
        <v>498</v>
      </c>
      <c r="B30" s="48" t="s">
        <v>846</v>
      </c>
      <c r="C30" s="51" t="s">
        <v>847</v>
      </c>
      <c r="D30" s="174" t="s">
        <v>281</v>
      </c>
      <c r="E30" s="221" t="s">
        <v>845</v>
      </c>
      <c r="F30" s="446"/>
      <c r="G30" s="239">
        <v>654638</v>
      </c>
      <c r="H30" s="39">
        <v>490936</v>
      </c>
      <c r="I30" s="39">
        <v>490936</v>
      </c>
      <c r="J30" s="39">
        <v>490936</v>
      </c>
      <c r="K30" s="39"/>
      <c r="L30" s="39">
        <v>490936</v>
      </c>
      <c r="M30" s="11"/>
    </row>
    <row r="31" spans="1:13" x14ac:dyDescent="0.25">
      <c r="A31" s="96" t="s">
        <v>499</v>
      </c>
      <c r="B31" s="48" t="s">
        <v>848</v>
      </c>
      <c r="C31" s="51" t="s">
        <v>849</v>
      </c>
      <c r="D31" s="174" t="s">
        <v>281</v>
      </c>
      <c r="E31" s="221" t="s">
        <v>845</v>
      </c>
      <c r="F31" s="446"/>
      <c r="G31" s="433">
        <v>251627</v>
      </c>
      <c r="H31" s="177">
        <v>251627</v>
      </c>
      <c r="I31" s="176">
        <v>251627</v>
      </c>
      <c r="J31" s="177">
        <v>251627</v>
      </c>
      <c r="K31" s="176"/>
      <c r="L31" s="177">
        <v>251627</v>
      </c>
      <c r="M31" s="11"/>
    </row>
    <row r="32" spans="1:13" ht="25.5" customHeight="1" x14ac:dyDescent="0.25">
      <c r="A32" s="96" t="s">
        <v>500</v>
      </c>
      <c r="B32" s="48" t="s">
        <v>850</v>
      </c>
      <c r="C32" s="51" t="s">
        <v>851</v>
      </c>
      <c r="D32" s="174" t="s">
        <v>281</v>
      </c>
      <c r="E32" s="221" t="s">
        <v>845</v>
      </c>
      <c r="F32" s="446"/>
      <c r="G32" s="239">
        <v>145256</v>
      </c>
      <c r="H32" s="39">
        <v>145256</v>
      </c>
      <c r="I32" s="39">
        <v>145256</v>
      </c>
      <c r="J32" s="39">
        <v>145256</v>
      </c>
      <c r="K32" s="39"/>
      <c r="L32" s="39">
        <v>145256</v>
      </c>
      <c r="M32" s="11"/>
    </row>
    <row r="33" spans="1:13" ht="16.5" customHeight="1" x14ac:dyDescent="0.25">
      <c r="A33" s="452" t="s">
        <v>852</v>
      </c>
      <c r="B33" s="453"/>
      <c r="C33" s="453"/>
      <c r="D33" s="453"/>
      <c r="E33" s="453"/>
      <c r="F33" s="445"/>
      <c r="G33" s="424">
        <f>G34+G35</f>
        <v>92966</v>
      </c>
      <c r="H33" s="415">
        <f t="shared" ref="H33:L33" si="8">H34+H35</f>
        <v>92966</v>
      </c>
      <c r="I33" s="415">
        <f t="shared" si="8"/>
        <v>7360766</v>
      </c>
      <c r="J33" s="415">
        <f t="shared" si="8"/>
        <v>10876166</v>
      </c>
      <c r="K33" s="415"/>
      <c r="L33" s="415">
        <f t="shared" si="8"/>
        <v>10876166</v>
      </c>
      <c r="M33" s="416"/>
    </row>
    <row r="34" spans="1:13" ht="22.5" customHeight="1" x14ac:dyDescent="0.25">
      <c r="A34" s="43" t="s">
        <v>501</v>
      </c>
      <c r="B34" s="55" t="s">
        <v>853</v>
      </c>
      <c r="C34" s="51" t="s">
        <v>854</v>
      </c>
      <c r="D34" s="37" t="s">
        <v>281</v>
      </c>
      <c r="E34" s="225" t="s">
        <v>855</v>
      </c>
      <c r="F34" s="448"/>
      <c r="G34" s="251">
        <v>92966</v>
      </c>
      <c r="H34" s="41">
        <v>92966</v>
      </c>
      <c r="I34" s="41">
        <v>92966</v>
      </c>
      <c r="J34" s="41">
        <v>92966</v>
      </c>
      <c r="K34" s="41"/>
      <c r="L34" s="41">
        <v>92966</v>
      </c>
      <c r="M34" s="43"/>
    </row>
    <row r="35" spans="1:13" ht="24.65" customHeight="1" x14ac:dyDescent="0.25">
      <c r="A35" s="43" t="s">
        <v>502</v>
      </c>
      <c r="B35" s="55" t="s">
        <v>856</v>
      </c>
      <c r="C35" s="51" t="s">
        <v>857</v>
      </c>
      <c r="D35" s="37" t="s">
        <v>236</v>
      </c>
      <c r="E35" s="223" t="s">
        <v>858</v>
      </c>
      <c r="F35" s="446"/>
      <c r="G35" s="428"/>
      <c r="H35" s="166"/>
      <c r="I35" s="39">
        <v>7267800</v>
      </c>
      <c r="J35" s="39">
        <v>10783200</v>
      </c>
      <c r="K35" s="166"/>
      <c r="L35" s="39">
        <v>10783200</v>
      </c>
      <c r="M35" s="11"/>
    </row>
    <row r="36" spans="1:13" ht="12.75" customHeight="1" x14ac:dyDescent="0.25">
      <c r="A36" s="452" t="s">
        <v>859</v>
      </c>
      <c r="B36" s="453"/>
      <c r="C36" s="453"/>
      <c r="D36" s="453"/>
      <c r="E36" s="453"/>
      <c r="F36" s="445"/>
      <c r="G36" s="235">
        <f>SUM(G37:G38)</f>
        <v>197676.32018367192</v>
      </c>
      <c r="H36" s="213">
        <f t="shared" ref="H36:L36" si="9">SUM(H37:H38)</f>
        <v>191890.32018367192</v>
      </c>
      <c r="I36" s="213">
        <f t="shared" si="9"/>
        <v>191890.32018367192</v>
      </c>
      <c r="J36" s="213">
        <f t="shared" si="9"/>
        <v>191890.32018367192</v>
      </c>
      <c r="K36" s="213"/>
      <c r="L36" s="213">
        <f t="shared" si="9"/>
        <v>191890.32018367192</v>
      </c>
      <c r="M36" s="214"/>
    </row>
    <row r="37" spans="1:13" ht="16.149999999999999" customHeight="1" x14ac:dyDescent="0.25">
      <c r="A37" s="43" t="s">
        <v>503</v>
      </c>
      <c r="B37" s="48" t="s">
        <v>860</v>
      </c>
      <c r="C37" s="52" t="s">
        <v>861</v>
      </c>
      <c r="D37" s="174" t="s">
        <v>281</v>
      </c>
      <c r="E37" s="221" t="s">
        <v>862</v>
      </c>
      <c r="F37" s="446"/>
      <c r="G37" s="434">
        <v>133250</v>
      </c>
      <c r="H37" s="178">
        <v>127464</v>
      </c>
      <c r="I37" s="178">
        <v>127464</v>
      </c>
      <c r="J37" s="178">
        <v>127464</v>
      </c>
      <c r="K37" s="93"/>
      <c r="L37" s="178">
        <v>127464</v>
      </c>
      <c r="M37" s="11"/>
    </row>
    <row r="38" spans="1:13" ht="25.15" customHeight="1" thickBot="1" x14ac:dyDescent="0.3">
      <c r="A38" s="43" t="s">
        <v>504</v>
      </c>
      <c r="B38" s="48" t="s">
        <v>863</v>
      </c>
      <c r="C38" s="52" t="s">
        <v>864</v>
      </c>
      <c r="D38" s="174" t="s">
        <v>281</v>
      </c>
      <c r="E38" s="221" t="s">
        <v>862</v>
      </c>
      <c r="F38" s="449"/>
      <c r="G38" s="435">
        <v>64426.320183671931</v>
      </c>
      <c r="H38" s="179">
        <v>64426.320183671931</v>
      </c>
      <c r="I38" s="179">
        <v>64426.320183671931</v>
      </c>
      <c r="J38" s="179">
        <v>64426.320183671931</v>
      </c>
      <c r="K38" s="93"/>
      <c r="L38" s="179">
        <v>64426.320183671931</v>
      </c>
      <c r="M38" s="11"/>
    </row>
    <row r="39" spans="1:13" ht="11.5" x14ac:dyDescent="0.25">
      <c r="A39" s="180"/>
      <c r="B39" s="475"/>
      <c r="C39" s="475"/>
    </row>
    <row r="40" spans="1:13" ht="11.5" x14ac:dyDescent="0.25">
      <c r="A40" s="180"/>
      <c r="B40" s="476"/>
      <c r="C40" s="476"/>
    </row>
    <row r="41" spans="1:13" ht="11.5" x14ac:dyDescent="0.25">
      <c r="A41" s="180"/>
      <c r="B41" s="19"/>
      <c r="C41" s="19"/>
      <c r="E41" s="140"/>
      <c r="F41" s="140"/>
    </row>
    <row r="43" spans="1:13" ht="11.25" customHeight="1" x14ac:dyDescent="0.25">
      <c r="D43" s="4"/>
      <c r="E43" s="104"/>
      <c r="F43" s="104"/>
    </row>
    <row r="44" spans="1:13" x14ac:dyDescent="0.25">
      <c r="A44" s="16"/>
      <c r="B44" s="16"/>
      <c r="C44" s="16"/>
      <c r="D44" s="4"/>
      <c r="E44" s="104"/>
      <c r="F44" s="104"/>
    </row>
    <row r="45" spans="1:13" ht="11.25" customHeight="1" x14ac:dyDescent="0.25">
      <c r="A45" s="16"/>
      <c r="B45" s="16"/>
      <c r="C45" s="16"/>
      <c r="D45" s="4"/>
      <c r="E45" s="104"/>
      <c r="F45" s="104"/>
    </row>
    <row r="46" spans="1:13" ht="11.25" customHeight="1" x14ac:dyDescent="0.25"/>
  </sheetData>
  <mergeCells count="21">
    <mergeCell ref="G1:M1"/>
    <mergeCell ref="A11:E11"/>
    <mergeCell ref="A3:M3"/>
    <mergeCell ref="G4:L4"/>
    <mergeCell ref="A6:E6"/>
    <mergeCell ref="A7:E7"/>
    <mergeCell ref="A9:E9"/>
    <mergeCell ref="D4:E5"/>
    <mergeCell ref="C4:C5"/>
    <mergeCell ref="B4:B5"/>
    <mergeCell ref="A4:A5"/>
    <mergeCell ref="M4:M5"/>
    <mergeCell ref="A36:E36"/>
    <mergeCell ref="B39:C39"/>
    <mergeCell ref="B40:C40"/>
    <mergeCell ref="A15:E15"/>
    <mergeCell ref="A18:E18"/>
    <mergeCell ref="A20:E20"/>
    <mergeCell ref="A25:E25"/>
    <mergeCell ref="A28:E28"/>
    <mergeCell ref="A33:E33"/>
  </mergeCells>
  <dataValidations count="3">
    <dataValidation type="whole" errorStyle="information" allowBlank="1" showInputMessage="1" showErrorMessage="1" error="Jāievada skaitlis" sqref="G21:J21 L21 G37:J38 L37:L38 G23:J24" xr:uid="{4D8A1EB0-C8F7-4AD7-B9AE-B644CF005009}">
      <formula1>-1000000000000</formula1>
      <formula2>1000000000000</formula2>
    </dataValidation>
    <dataValidation type="whole" errorStyle="information" allowBlank="1" showInputMessage="1" showErrorMessage="1" error="Jāievada skaitlis" sqref="G16:J16 L16" xr:uid="{E2DF7320-5D5A-4E54-A250-4D8B3D5FFC74}">
      <formula1>-100000000000000</formula1>
      <formula2>100000000000000</formula2>
    </dataValidation>
    <dataValidation errorStyle="information" allowBlank="1" showInputMessage="1" showErrorMessage="1" sqref="C7:C8" xr:uid="{B1D42C22-0C36-45B5-8FD5-2B0449119226}"/>
  </dataValidations>
  <pageMargins left="0.7" right="0.7" top="0.75" bottom="0.75" header="0.3" footer="0.3"/>
  <pageSetup paperSize="9" scale="60" orientation="landscape" r:id="rId1"/>
  <headerFooter>
    <oddFooter>&amp;F</oddFooter>
  </headerFooter>
  <ignoredErrors>
    <ignoredError sqref="D10 D12:D14 D16:D17" twoDigitTextYear="1"/>
    <ignoredError sqref="M29" numberStoredAsText="1"/>
  </ignoredErrors>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Visi_PP</vt:lpstr>
      <vt:lpstr>Visi_Hor</vt:lpstr>
      <vt:lpstr>Neatkarīgās </vt:lpstr>
      <vt:lpstr>Visi_Hor!Print_Titles</vt:lpstr>
      <vt:lpstr>Visi_PP!Print_Titles</vt:lpstr>
    </vt:vector>
  </TitlesOfParts>
  <Manager>I.Gailīte</Manager>
  <Company>Valsts kanceleja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pielikums informatīvajam ziņojumam "Par ministriju un citu centrālo valsts iestāžu  prioritārajiem pasākumiem7. pielikums informatīvajam ziņojumam "Par ministriju un citu centrālo valsts iestāžu  prioritārajiem pasākumiem 2025., 2026., 2027. un 2028.gadam</dc:title>
  <dc:subject>Valsts kancelejas Ministriju un citu centrālo valsts iestāžu iesniegtie pieprasījumi prioritārajiem pasākumiem - vērtējums</dc:subject>
  <dc:creator>Vladislavs Vespersi</dc:creator>
  <dc:description>Vladislavs.Vesperis@mk.gov.lv, 67082812</dc:description>
  <cp:lastModifiedBy>Vineta Trifonova</cp:lastModifiedBy>
  <cp:lastPrinted>2024-08-14T08:34:07Z</cp:lastPrinted>
  <dcterms:created xsi:type="dcterms:W3CDTF">2023-07-03T06:47:38Z</dcterms:created>
  <dcterms:modified xsi:type="dcterms:W3CDTF">2024-08-14T08:34:14Z</dcterms:modified>
</cp:coreProperties>
</file>