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agita_pudule_fm_gov_lv/Documents/Darbvirsma/"/>
    </mc:Choice>
  </mc:AlternateContent>
  <xr:revisionPtr revIDLastSave="1" documentId="13_ncr:1_{55C42678-9258-4816-BEEF-0E73797306EA}" xr6:coauthVersionLast="47" xr6:coauthVersionMax="47" xr10:uidLastSave="{74D3CAC8-6AEC-4254-872B-DB6D14D0B56A}"/>
  <workbookProtection workbookAlgorithmName="SHA-512" workbookHashValue="xd3Utgd3uJmd7AC+zYZEy92IKorQUx7A/SxeOROQJhLiaHeEPzHoO/YiWeFtwUfjMorrqDCsDR08TgG7ty2vpQ==" workbookSaltValue="0IcWkR5/nGlGneoXIv4OkA==" workbookSpinCount="100000" lockStructure="1"/>
  <bookViews>
    <workbookView xWindow="-120" yWindow="-120" windowWidth="29040" windowHeight="15720" xr2:uid="{86519584-2FB0-4675-BC06-55DD5B431580}"/>
  </bookViews>
  <sheets>
    <sheet name="Kalkulators" sheetId="25" r:id="rId1"/>
    <sheet name="Aprēķins" sheetId="4" state="hidden" r:id="rId2"/>
  </sheets>
  <externalReferences>
    <externalReference r:id="rId3"/>
    <externalReference r:id="rId4"/>
    <externalReference r:id="rId5"/>
  </externalReferences>
  <definedNames>
    <definedName name="___a1" localSheetId="1" hidden="1">{"vvv",#N/A,FALSE,"Kopbudz."}</definedName>
    <definedName name="___a1" hidden="1">{"vvv",#N/A,FALSE,"Kopbudz."}</definedName>
    <definedName name="___a10" localSheetId="1" hidden="1">{"L_kopbudz.",#N/A,FALSE,"Kopbudz."}</definedName>
    <definedName name="___a10" hidden="1">{"L_kopbudz.",#N/A,FALSE,"Kopbudz."}</definedName>
    <definedName name="___a11" localSheetId="1" hidden="1">{"vvv",#N/A,FALSE,"Kopbudz."}</definedName>
    <definedName name="___a11" hidden="1">{"vvv",#N/A,FALSE,"Kopbudz."}</definedName>
    <definedName name="___a12" localSheetId="1" hidden="1">{"L_kopbudz.",#N/A,FALSE,"Kopbudz."}</definedName>
    <definedName name="___a12" hidden="1">{"L_kopbudz.",#N/A,FALSE,"Kopbudz."}</definedName>
    <definedName name="___a2" localSheetId="1" hidden="1">{"L_kopbudz.",#N/A,FALSE,"Kopbudz."}</definedName>
    <definedName name="___a2" hidden="1">{"L_kopbudz.",#N/A,FALSE,"Kopbudz."}</definedName>
    <definedName name="___a3" localSheetId="1" hidden="1">{"vvv",#N/A,FALSE,"Kopbudz."}</definedName>
    <definedName name="___a3" hidden="1">{"vvv",#N/A,FALSE,"Kopbudz."}</definedName>
    <definedName name="___a4" localSheetId="1" hidden="1">{"L_kopbudz.",#N/A,FALSE,"Kopbudz."}</definedName>
    <definedName name="___a4" hidden="1">{"L_kopbudz.",#N/A,FALSE,"Kopbudz."}</definedName>
    <definedName name="___a5" localSheetId="1" hidden="1">{"vvv",#N/A,FALSE,"Kopbudz."}</definedName>
    <definedName name="___a5" hidden="1">{"vvv",#N/A,FALSE,"Kopbudz."}</definedName>
    <definedName name="___a6" localSheetId="1" hidden="1">{"vvv",#N/A,FALSE,"Kopbudz."}</definedName>
    <definedName name="___a6" hidden="1">{"vvv",#N/A,FALSE,"Kopbudz."}</definedName>
    <definedName name="___a7" localSheetId="1" hidden="1">{"L_kopbudz.",#N/A,FALSE,"Kopbudz."}</definedName>
    <definedName name="___a7" hidden="1">{"L_kopbudz.",#N/A,FALSE,"Kopbudz."}</definedName>
    <definedName name="___a8" localSheetId="1" hidden="1">{"L_kopbudz.",#N/A,FALSE,"Kopbudz."}</definedName>
    <definedName name="___a8" hidden="1">{"L_kopbudz.",#N/A,FALSE,"Kopbudz."}</definedName>
    <definedName name="___a9" localSheetId="1" hidden="1">{"vvv",#N/A,FALSE,"Kopbudz."}</definedName>
    <definedName name="___a9" hidden="1">{"vvv",#N/A,FALSE,"Kopbudz."}</definedName>
    <definedName name="___Ntl4" localSheetId="1">#REF!</definedName>
    <definedName name="___Ntl4">#REF!</definedName>
    <definedName name="___q1" localSheetId="1" hidden="1">{"vvv",#N/A,FALSE,"Kopbudz."}</definedName>
    <definedName name="___q1" hidden="1">{"vvv",#N/A,FALSE,"Kopbudz."}</definedName>
    <definedName name="___q10" localSheetId="1" hidden="1">{"vvv",#N/A,FALSE,"Kopbudz."}</definedName>
    <definedName name="___q10" hidden="1">{"vvv",#N/A,FALSE,"Kopbudz."}</definedName>
    <definedName name="___q11" localSheetId="1" hidden="1">{"L_kopbudz.",#N/A,FALSE,"Kopbudz."}</definedName>
    <definedName name="___q11" hidden="1">{"L_kopbudz.",#N/A,FALSE,"Kopbudz."}</definedName>
    <definedName name="___q12" localSheetId="1" hidden="1">{"L_kopbudz.",#N/A,FALSE,"Kopbudz."}</definedName>
    <definedName name="___q12" hidden="1">{"L_kopbudz.",#N/A,FALSE,"Kopbudz."}</definedName>
    <definedName name="___q13" localSheetId="1" hidden="1">{"vvv",#N/A,FALSE,"Kopbudz."}</definedName>
    <definedName name="___q13" hidden="1">{"vvv",#N/A,FALSE,"Kopbudz."}</definedName>
    <definedName name="___q14" localSheetId="1" hidden="1">{"L_kopbudz.",#N/A,FALSE,"Kopbudz."}</definedName>
    <definedName name="___q14" hidden="1">{"L_kopbudz.",#N/A,FALSE,"Kopbudz."}</definedName>
    <definedName name="___q2" localSheetId="1" hidden="1">{"L_kopbudz.",#N/A,FALSE,"Kopbudz."}</definedName>
    <definedName name="___q2" hidden="1">{"L_kopbudz.",#N/A,FALSE,"Kopbudz."}</definedName>
    <definedName name="___q3" localSheetId="1" hidden="1">{"vvv",#N/A,FALSE,"Kopbudz."}</definedName>
    <definedName name="___q3" hidden="1">{"vvv",#N/A,FALSE,"Kopbudz."}</definedName>
    <definedName name="___q4" localSheetId="1" hidden="1">{"L_kopbudz.",#N/A,FALSE,"Kopbudz."}</definedName>
    <definedName name="___q4" hidden="1">{"L_kopbudz.",#N/A,FALSE,"Kopbudz."}</definedName>
    <definedName name="___q5" localSheetId="1" hidden="1">{"vvv",#N/A,FALSE,"Kopbudz."}</definedName>
    <definedName name="___q5" hidden="1">{"vvv",#N/A,FALSE,"Kopbudz."}</definedName>
    <definedName name="___q6" localSheetId="1" hidden="1">{"L_kopbudz.",#N/A,FALSE,"Kopbudz."}</definedName>
    <definedName name="___q6" hidden="1">{"L_kopbudz.",#N/A,FALSE,"Kopbudz."}</definedName>
    <definedName name="___q7" localSheetId="1" hidden="1">{"vvv",#N/A,FALSE,"Kopbudz."}</definedName>
    <definedName name="___q7" hidden="1">{"vvv",#N/A,FALSE,"Kopbudz."}</definedName>
    <definedName name="___q8" localSheetId="1" hidden="1">{"L_kopbudz.",#N/A,FALSE,"Kopbudz."}</definedName>
    <definedName name="___q8" hidden="1">{"L_kopbudz.",#N/A,FALSE,"Kopbudz."}</definedName>
    <definedName name="___q9" localSheetId="1" hidden="1">{"vvv",#N/A,FALSE,"Kopbudz."}</definedName>
    <definedName name="___q9" hidden="1">{"vvv",#N/A,FALSE,"Kopbudz."}</definedName>
    <definedName name="___w1" localSheetId="1" hidden="1">{"vvv",#N/A,FALSE,"Kopbudz."}</definedName>
    <definedName name="___w1" hidden="1">{"vvv",#N/A,FALSE,"Kopbudz."}</definedName>
    <definedName name="___w2" localSheetId="1" hidden="1">{"L_kopbudz.",#N/A,FALSE,"Kopbudz."}</definedName>
    <definedName name="___w2" hidden="1">{"L_kopbudz.",#N/A,FALSE,"Kopbudz."}</definedName>
    <definedName name="___w3" localSheetId="1" hidden="1">{"L_kopbudz.",#N/A,FALSE,"Kopbudz."}</definedName>
    <definedName name="___w3" hidden="1">{"L_kopbudz.",#N/A,FALSE,"Kopbudz."}</definedName>
    <definedName name="___w4" localSheetId="1" hidden="1">{"vvv",#N/A,FALSE,"Kopbudz."}</definedName>
    <definedName name="___w4" hidden="1">{"vvv",#N/A,FALSE,"Kopbudz."}</definedName>
    <definedName name="___w5" localSheetId="1" hidden="1">{"L_kopbudz.",#N/A,FALSE,"Kopbudz."}</definedName>
    <definedName name="___w5" hidden="1">{"L_kopbudz.",#N/A,FALSE,"Kopbudz."}</definedName>
    <definedName name="__a1" localSheetId="1" hidden="1">{"vvv",#N/A,FALSE,"Kopbudz."}</definedName>
    <definedName name="__a1" hidden="1">{"vvv",#N/A,FALSE,"Kopbudz."}</definedName>
    <definedName name="__a10" localSheetId="1" hidden="1">{"L_kopbudz.",#N/A,FALSE,"Kopbudz."}</definedName>
    <definedName name="__a10" hidden="1">{"L_kopbudz.",#N/A,FALSE,"Kopbudz."}</definedName>
    <definedName name="__a11" localSheetId="1" hidden="1">{"vvv",#N/A,FALSE,"Kopbudz."}</definedName>
    <definedName name="__a11" hidden="1">{"vvv",#N/A,FALSE,"Kopbudz."}</definedName>
    <definedName name="__a12" localSheetId="1" hidden="1">{"L_kopbudz.",#N/A,FALSE,"Kopbudz."}</definedName>
    <definedName name="__a12" hidden="1">{"L_kopbudz.",#N/A,FALSE,"Kopbudz."}</definedName>
    <definedName name="__a2" localSheetId="1" hidden="1">{"L_kopbudz.",#N/A,FALSE,"Kopbudz."}</definedName>
    <definedName name="__a2" hidden="1">{"L_kopbudz.",#N/A,FALSE,"Kopbudz."}</definedName>
    <definedName name="__a3" localSheetId="1" hidden="1">{"vvv",#N/A,FALSE,"Kopbudz."}</definedName>
    <definedName name="__a3" hidden="1">{"vvv",#N/A,FALSE,"Kopbudz."}</definedName>
    <definedName name="__a4" localSheetId="1" hidden="1">{"L_kopbudz.",#N/A,FALSE,"Kopbudz."}</definedName>
    <definedName name="__a4" hidden="1">{"L_kopbudz.",#N/A,FALSE,"Kopbudz."}</definedName>
    <definedName name="__a5" localSheetId="1" hidden="1">{"vvv",#N/A,FALSE,"Kopbudz."}</definedName>
    <definedName name="__a5" hidden="1">{"vvv",#N/A,FALSE,"Kopbudz."}</definedName>
    <definedName name="__a6" localSheetId="1" hidden="1">{"vvv",#N/A,FALSE,"Kopbudz."}</definedName>
    <definedName name="__a6" hidden="1">{"vvv",#N/A,FALSE,"Kopbudz."}</definedName>
    <definedName name="__a7" localSheetId="1" hidden="1">{"L_kopbudz.",#N/A,FALSE,"Kopbudz."}</definedName>
    <definedName name="__a7" hidden="1">{"L_kopbudz.",#N/A,FALSE,"Kopbudz."}</definedName>
    <definedName name="__a8" localSheetId="1" hidden="1">{"L_kopbudz.",#N/A,FALSE,"Kopbudz."}</definedName>
    <definedName name="__a8" hidden="1">{"L_kopbudz.",#N/A,FALSE,"Kopbudz."}</definedName>
    <definedName name="__a9" localSheetId="1" hidden="1">{"vvv",#N/A,FALSE,"Kopbudz."}</definedName>
    <definedName name="__a9" hidden="1">{"vvv",#N/A,FALSE,"Kopbudz."}</definedName>
    <definedName name="__Ntl4" localSheetId="1">#REF!</definedName>
    <definedName name="__Ntl4">#REF!</definedName>
    <definedName name="__q1" localSheetId="1" hidden="1">{"vvv",#N/A,FALSE,"Kopbudz."}</definedName>
    <definedName name="__q1" hidden="1">{"vvv",#N/A,FALSE,"Kopbudz."}</definedName>
    <definedName name="__q10" localSheetId="1" hidden="1">{"vvv",#N/A,FALSE,"Kopbudz."}</definedName>
    <definedName name="__q10" hidden="1">{"vvv",#N/A,FALSE,"Kopbudz."}</definedName>
    <definedName name="__q11" localSheetId="1" hidden="1">{"L_kopbudz.",#N/A,FALSE,"Kopbudz."}</definedName>
    <definedName name="__q11" hidden="1">{"L_kopbudz.",#N/A,FALSE,"Kopbudz."}</definedName>
    <definedName name="__q12" localSheetId="1" hidden="1">{"L_kopbudz.",#N/A,FALSE,"Kopbudz."}</definedName>
    <definedName name="__q12" hidden="1">{"L_kopbudz.",#N/A,FALSE,"Kopbudz."}</definedName>
    <definedName name="__q13" localSheetId="1" hidden="1">{"vvv",#N/A,FALSE,"Kopbudz."}</definedName>
    <definedName name="__q13" hidden="1">{"vvv",#N/A,FALSE,"Kopbudz."}</definedName>
    <definedName name="__q14" localSheetId="1" hidden="1">{"L_kopbudz.",#N/A,FALSE,"Kopbudz."}</definedName>
    <definedName name="__q14" hidden="1">{"L_kopbudz.",#N/A,FALSE,"Kopbudz."}</definedName>
    <definedName name="__q2" localSheetId="1" hidden="1">{"L_kopbudz.",#N/A,FALSE,"Kopbudz."}</definedName>
    <definedName name="__q2" hidden="1">{"L_kopbudz.",#N/A,FALSE,"Kopbudz."}</definedName>
    <definedName name="__q3" localSheetId="1" hidden="1">{"vvv",#N/A,FALSE,"Kopbudz."}</definedName>
    <definedName name="__q3" hidden="1">{"vvv",#N/A,FALSE,"Kopbudz."}</definedName>
    <definedName name="__q4" localSheetId="1" hidden="1">{"L_kopbudz.",#N/A,FALSE,"Kopbudz."}</definedName>
    <definedName name="__q4" hidden="1">{"L_kopbudz.",#N/A,FALSE,"Kopbudz."}</definedName>
    <definedName name="__q5" localSheetId="1" hidden="1">{"vvv",#N/A,FALSE,"Kopbudz."}</definedName>
    <definedName name="__q5" hidden="1">{"vvv",#N/A,FALSE,"Kopbudz."}</definedName>
    <definedName name="__q6" localSheetId="1" hidden="1">{"L_kopbudz.",#N/A,FALSE,"Kopbudz."}</definedName>
    <definedName name="__q6" hidden="1">{"L_kopbudz.",#N/A,FALSE,"Kopbudz."}</definedName>
    <definedName name="__q7" localSheetId="1" hidden="1">{"vvv",#N/A,FALSE,"Kopbudz."}</definedName>
    <definedName name="__q7" hidden="1">{"vvv",#N/A,FALSE,"Kopbudz."}</definedName>
    <definedName name="__q8" localSheetId="1" hidden="1">{"L_kopbudz.",#N/A,FALSE,"Kopbudz."}</definedName>
    <definedName name="__q8" hidden="1">{"L_kopbudz.",#N/A,FALSE,"Kopbudz."}</definedName>
    <definedName name="__q9" localSheetId="1" hidden="1">{"vvv",#N/A,FALSE,"Kopbudz."}</definedName>
    <definedName name="__q9" hidden="1">{"vvv",#N/A,FALSE,"Kopbudz."}</definedName>
    <definedName name="__w1" localSheetId="1" hidden="1">{"vvv",#N/A,FALSE,"Kopbudz."}</definedName>
    <definedName name="__w1" hidden="1">{"vvv",#N/A,FALSE,"Kopbudz."}</definedName>
    <definedName name="__w2" localSheetId="1" hidden="1">{"L_kopbudz.",#N/A,FALSE,"Kopbudz."}</definedName>
    <definedName name="__w2" hidden="1">{"L_kopbudz.",#N/A,FALSE,"Kopbudz."}</definedName>
    <definedName name="__w3" localSheetId="1" hidden="1">{"L_kopbudz.",#N/A,FALSE,"Kopbudz."}</definedName>
    <definedName name="__w3" hidden="1">{"L_kopbudz.",#N/A,FALSE,"Kopbudz."}</definedName>
    <definedName name="__w4" localSheetId="1" hidden="1">{"vvv",#N/A,FALSE,"Kopbudz."}</definedName>
    <definedName name="__w4" hidden="1">{"vvv",#N/A,FALSE,"Kopbudz."}</definedName>
    <definedName name="__w5" localSheetId="1" hidden="1">{"L_kopbudz.",#N/A,FALSE,"Kopbudz."}</definedName>
    <definedName name="__w5" hidden="1">{"L_kopbudz.",#N/A,FALSE,"Kopbudz."}</definedName>
    <definedName name="_a1" localSheetId="1" hidden="1">{"vvv",#N/A,FALSE,"Kopbudz."}</definedName>
    <definedName name="_a1" hidden="1">{"vvv",#N/A,FALSE,"Kopbudz."}</definedName>
    <definedName name="_a10" localSheetId="1" hidden="1">{"L_kopbudz.",#N/A,FALSE,"Kopbudz."}</definedName>
    <definedName name="_a10" hidden="1">{"L_kopbudz.",#N/A,FALSE,"Kopbudz."}</definedName>
    <definedName name="_a100" localSheetId="1" hidden="1">{"L_kopbudz.",#N/A,FALSE,"Kopbudz."}</definedName>
    <definedName name="_a100" hidden="1">{"L_kopbudz.",#N/A,FALSE,"Kopbudz."}</definedName>
    <definedName name="_a11" localSheetId="1" hidden="1">{"vvv",#N/A,FALSE,"Kopbudz."}</definedName>
    <definedName name="_a11" hidden="1">{"vvv",#N/A,FALSE,"Kopbudz."}</definedName>
    <definedName name="_a12" localSheetId="1" hidden="1">{"L_kopbudz.",#N/A,FALSE,"Kopbudz."}</definedName>
    <definedName name="_a12" hidden="1">{"L_kopbudz.",#N/A,FALSE,"Kopbudz."}</definedName>
    <definedName name="_a2" localSheetId="1" hidden="1">{"L_kopbudz.",#N/A,FALSE,"Kopbudz."}</definedName>
    <definedName name="_a2" hidden="1">{"L_kopbudz.",#N/A,FALSE,"Kopbudz."}</definedName>
    <definedName name="_a3" localSheetId="1" hidden="1">{"vvv",#N/A,FALSE,"Kopbudz."}</definedName>
    <definedName name="_a3" hidden="1">{"vvv",#N/A,FALSE,"Kopbudz."}</definedName>
    <definedName name="_a4" localSheetId="1" hidden="1">{"L_kopbudz.",#N/A,FALSE,"Kopbudz."}</definedName>
    <definedName name="_a4" hidden="1">{"L_kopbudz.",#N/A,FALSE,"Kopbudz."}</definedName>
    <definedName name="_a5" localSheetId="1" hidden="1">{"vvv",#N/A,FALSE,"Kopbudz."}</definedName>
    <definedName name="_a5" hidden="1">{"vvv",#N/A,FALSE,"Kopbudz."}</definedName>
    <definedName name="_a6" localSheetId="1" hidden="1">{"vvv",#N/A,FALSE,"Kopbudz."}</definedName>
    <definedName name="_a6" hidden="1">{"vvv",#N/A,FALSE,"Kopbudz."}</definedName>
    <definedName name="_a7" localSheetId="1" hidden="1">{"L_kopbudz.",#N/A,FALSE,"Kopbudz."}</definedName>
    <definedName name="_a7" hidden="1">{"L_kopbudz.",#N/A,FALSE,"Kopbudz."}</definedName>
    <definedName name="_a8" localSheetId="1" hidden="1">{"L_kopbudz.",#N/A,FALSE,"Kopbudz."}</definedName>
    <definedName name="_a8" hidden="1">{"L_kopbudz.",#N/A,FALSE,"Kopbudz."}</definedName>
    <definedName name="_a9" localSheetId="1" hidden="1">{"vvv",#N/A,FALSE,"Kopbudz."}</definedName>
    <definedName name="_a9" hidden="1">{"vvv",#N/A,FALSE,"Kopbudz."}</definedName>
    <definedName name="_Ntl4" localSheetId="1">#REF!</definedName>
    <definedName name="_Ntl4">#REF!</definedName>
    <definedName name="_q1" localSheetId="1" hidden="1">{"vvv",#N/A,FALSE,"Kopbudz."}</definedName>
    <definedName name="_q1" hidden="1">{"vvv",#N/A,FALSE,"Kopbudz."}</definedName>
    <definedName name="_q10" localSheetId="1" hidden="1">{"vvv",#N/A,FALSE,"Kopbudz."}</definedName>
    <definedName name="_q10" hidden="1">{"vvv",#N/A,FALSE,"Kopbudz."}</definedName>
    <definedName name="_q11" localSheetId="1" hidden="1">{"L_kopbudz.",#N/A,FALSE,"Kopbudz."}</definedName>
    <definedName name="_q11" hidden="1">{"L_kopbudz.",#N/A,FALSE,"Kopbudz."}</definedName>
    <definedName name="_q12" localSheetId="1" hidden="1">{"L_kopbudz.",#N/A,FALSE,"Kopbudz."}</definedName>
    <definedName name="_q12" hidden="1">{"L_kopbudz.",#N/A,FALSE,"Kopbudz."}</definedName>
    <definedName name="_q13" localSheetId="1" hidden="1">{"vvv",#N/A,FALSE,"Kopbudz."}</definedName>
    <definedName name="_q13" hidden="1">{"vvv",#N/A,FALSE,"Kopbudz."}</definedName>
    <definedName name="_q14" localSheetId="1" hidden="1">{"L_kopbudz.",#N/A,FALSE,"Kopbudz."}</definedName>
    <definedName name="_q14" hidden="1">{"L_kopbudz.",#N/A,FALSE,"Kopbudz."}</definedName>
    <definedName name="_q2" localSheetId="1" hidden="1">{"L_kopbudz.",#N/A,FALSE,"Kopbudz."}</definedName>
    <definedName name="_q2" hidden="1">{"L_kopbudz.",#N/A,FALSE,"Kopbudz."}</definedName>
    <definedName name="_q3" localSheetId="1" hidden="1">{"vvv",#N/A,FALSE,"Kopbudz."}</definedName>
    <definedName name="_q3" hidden="1">{"vvv",#N/A,FALSE,"Kopbudz."}</definedName>
    <definedName name="_q4" localSheetId="1" hidden="1">{"L_kopbudz.",#N/A,FALSE,"Kopbudz."}</definedName>
    <definedName name="_q4" hidden="1">{"L_kopbudz.",#N/A,FALSE,"Kopbudz."}</definedName>
    <definedName name="_q5" localSheetId="1" hidden="1">{"vvv",#N/A,FALSE,"Kopbudz."}</definedName>
    <definedName name="_q5" hidden="1">{"vvv",#N/A,FALSE,"Kopbudz."}</definedName>
    <definedName name="_q6" localSheetId="1" hidden="1">{"L_kopbudz.",#N/A,FALSE,"Kopbudz."}</definedName>
    <definedName name="_q6" hidden="1">{"L_kopbudz.",#N/A,FALSE,"Kopbudz."}</definedName>
    <definedName name="_q7" localSheetId="1" hidden="1">{"vvv",#N/A,FALSE,"Kopbudz."}</definedName>
    <definedName name="_q7" hidden="1">{"vvv",#N/A,FALSE,"Kopbudz."}</definedName>
    <definedName name="_q8" localSheetId="1" hidden="1">{"L_kopbudz.",#N/A,FALSE,"Kopbudz."}</definedName>
    <definedName name="_q8" hidden="1">{"L_kopbudz.",#N/A,FALSE,"Kopbudz."}</definedName>
    <definedName name="_q9" localSheetId="1" hidden="1">{"vvv",#N/A,FALSE,"Kopbudz."}</definedName>
    <definedName name="_q9" hidden="1">{"vvv",#N/A,FALSE,"Kopbudz."}</definedName>
    <definedName name="_w1" localSheetId="1" hidden="1">{"vvv",#N/A,FALSE,"Kopbudz."}</definedName>
    <definedName name="_w1" hidden="1">{"vvv",#N/A,FALSE,"Kopbudz."}</definedName>
    <definedName name="_w2" localSheetId="1" hidden="1">{"L_kopbudz.",#N/A,FALSE,"Kopbudz."}</definedName>
    <definedName name="_w2" hidden="1">{"L_kopbudz.",#N/A,FALSE,"Kopbudz."}</definedName>
    <definedName name="_w3" localSheetId="1" hidden="1">{"L_kopbudz.",#N/A,FALSE,"Kopbudz."}</definedName>
    <definedName name="_w3" hidden="1">{"L_kopbudz.",#N/A,FALSE,"Kopbudz."}</definedName>
    <definedName name="_w4" localSheetId="1" hidden="1">{"vvv",#N/A,FALSE,"Kopbudz."}</definedName>
    <definedName name="_w4" hidden="1">{"vvv",#N/A,FALSE,"Kopbudz."}</definedName>
    <definedName name="_w5" localSheetId="1" hidden="1">{"L_kopbudz.",#N/A,FALSE,"Kopbudz."}</definedName>
    <definedName name="_w5" hidden="1">{"L_kopbudz.",#N/A,FALSE,"Kopbudz."}</definedName>
    <definedName name="a" localSheetId="1" hidden="1">{"L_kopbudz.",#N/A,FALSE,"Kopbudz."}</definedName>
    <definedName name="a" hidden="1">{"L_kopbudz.",#N/A,FALSE,"Kopbudz."}</definedName>
    <definedName name="AAP" localSheetId="1">#REF!</definedName>
    <definedName name="AAP">#REF!</definedName>
    <definedName name="Accounts" localSheetId="1">#REF!</definedName>
    <definedName name="Accounts">#REF!</definedName>
    <definedName name="AImin" localSheetId="1">#REF!</definedName>
    <definedName name="AImin">#REF!</definedName>
    <definedName name="Atv._apgājamie" localSheetId="1">'[1]2.26.&amp;2.27.att._Nod.plaisa_OECD'!$M$11</definedName>
    <definedName name="Atv._apgājamie">'[1]2.26.&amp;2.27.att._Nod.plaisa_OECD'!$M$11</definedName>
    <definedName name="b" localSheetId="1" hidden="1">{"vvv",#N/A,FALSE,"Kopbudz."}</definedName>
    <definedName name="b" hidden="1">{"vvv",#N/A,FALSE,"Kopbudz."}</definedName>
    <definedName name="BASE" localSheetId="1">#REF!</definedName>
    <definedName name="BASE">#REF!</definedName>
    <definedName name="Bērnu_kopšanas_pab." localSheetId="1">'[1]2.26.&amp;2.27.att._Nod.plaisa_OECD'!$M$4</definedName>
    <definedName name="Bērnu_kopšanas_pab.">'[1]2.26.&amp;2.27.att._Nod.plaisa_OECD'!$M$4</definedName>
    <definedName name="Bērnu_kopšanas_pab.0.67" localSheetId="1">'[1]2.26.&amp;2.27.att._Nod.plaisa_OECD'!$M$35</definedName>
    <definedName name="Bērnu_kopšanas_pab.0.67">'[1]2.26.&amp;2.27.att._Nod.plaisa_OECD'!$M$35</definedName>
    <definedName name="Bruto_ienākum_0.67" localSheetId="1">'[1]2.26.&amp;2.27.att._Nod.plaisa_OECD'!$M$31</definedName>
    <definedName name="Bruto_ienākum_0.67">'[1]2.26.&amp;2.27.att._Nod.plaisa_OECD'!$M$31</definedName>
    <definedName name="Children_0.67_0" localSheetId="1">'[1]2.26.&amp;2.27.att._Nod.plaisa_OECD'!$D$19</definedName>
    <definedName name="Children_0.67_0">'[1]2.26.&amp;2.27.att._Nod.plaisa_OECD'!$D$19</definedName>
    <definedName name="Children_0.67_0_2" localSheetId="1">'[1]2.26.&amp;2.27.att._Nod.plaisa_OECD'!$D$22</definedName>
    <definedName name="Children_0.67_0_2">'[1]2.26.&amp;2.27.att._Nod.plaisa_OECD'!$D$22</definedName>
    <definedName name="Children_1.67_0" localSheetId="1">'[1]2.26.&amp;2.27.att._Nod.plaisa_OECD'!$D$21</definedName>
    <definedName name="Children_1.67_0">'[1]2.26.&amp;2.27.att._Nod.plaisa_OECD'!$D$21</definedName>
    <definedName name="children_1_0" localSheetId="1">'[1]2.26.&amp;2.27.att._Nod.plaisa_OECD'!$D$20</definedName>
    <definedName name="children_1_0">'[1]2.26.&amp;2.27.att._Nod.plaisa_OECD'!$D$20</definedName>
    <definedName name="Children_1_0.33_0" localSheetId="1">'[1]2.26.&amp;2.27.att._Nod.plaisa_OECD'!$D$26</definedName>
    <definedName name="Children_1_0.33_0">'[1]2.26.&amp;2.27.att._Nod.plaisa_OECD'!$D$26</definedName>
    <definedName name="Children_1_0.33_2" localSheetId="1">'[1]2.26.&amp;2.27.att._Nod.plaisa_OECD'!$D$24</definedName>
    <definedName name="Children_1_0.33_2">'[1]2.26.&amp;2.27.att._Nod.plaisa_OECD'!$D$24</definedName>
    <definedName name="Children_1_0.67" localSheetId="1">'[1]2.26.&amp;2.27.att._Nod.plaisa_OECD'!$D$25</definedName>
    <definedName name="Children_1_0.67">'[1]2.26.&amp;2.27.att._Nod.plaisa_OECD'!$D$25</definedName>
    <definedName name="Children_1_0_2" localSheetId="1">'[1]2.26.&amp;2.27.att._Nod.plaisa_OECD'!$D$23</definedName>
    <definedName name="Children_1_0_2">'[1]2.26.&amp;2.27.att._Nod.plaisa_OECD'!$D$23</definedName>
    <definedName name="codes">[2]CodesTexte!$A$2:$D$143</definedName>
    <definedName name="D.devēja_VSAOI" localSheetId="1">'[1]2.26.&amp;2.27.att._Nod.plaisa_OECD'!$M$12</definedName>
    <definedName name="D.devēja_VSAOI">'[1]2.26.&amp;2.27.att._Nod.plaisa_OECD'!$M$12</definedName>
    <definedName name="D.devēja_VSAOI_0.67" localSheetId="1">'[1]2.26.&amp;2.27.att._Nod.plaisa_OECD'!$M$33</definedName>
    <definedName name="D.devēja_VSAOI_0.67">'[1]2.26.&amp;2.27.att._Nod.plaisa_OECD'!$M$33</definedName>
    <definedName name="D.ņēm_VSAOI_0.67" localSheetId="1">'[1]2.26.&amp;2.27.att._Nod.plaisa_OECD'!$M$32</definedName>
    <definedName name="D.ņēm_VSAOI_0.67">'[1]2.26.&amp;2.27.att._Nod.plaisa_OECD'!$M$32</definedName>
    <definedName name="D.ņēmēja_VSAOI" localSheetId="1">'[1]2.26.&amp;2.27.att._Nod.plaisa_OECD'!$M$13</definedName>
    <definedName name="D.ņēmēja_VSAOI">'[1]2.26.&amp;2.27.att._Nod.plaisa_OECD'!$M$13</definedName>
    <definedName name="data_ntl" localSheetId="1">#REF!</definedName>
    <definedName name="data_ntl">#REF!</definedName>
    <definedName name="Data_tot" localSheetId="1">#REF!</definedName>
    <definedName name="Data_tot">#REF!</definedName>
    <definedName name="datab" localSheetId="1">#REF!</definedName>
    <definedName name="datab">#REF!</definedName>
    <definedName name="_xlnm.Database" localSheetId="1">#REF!</definedName>
    <definedName name="_xlnm.Database">#REF!</definedName>
    <definedName name="DNMmax" localSheetId="1">#REF!</definedName>
    <definedName name="DNMmax">#REF!</definedName>
    <definedName name="Drukat" localSheetId="1">#REF!</definedName>
    <definedName name="Drukat">#REF!</definedName>
    <definedName name="Drukat_1" localSheetId="1">#REF!</definedName>
    <definedName name="Drukat_1">#REF!</definedName>
    <definedName name="Drukat_2" localSheetId="1">#REF!</definedName>
    <definedName name="Drukat_2">#REF!</definedName>
    <definedName name="Drukat_3" localSheetId="1">#REF!</definedName>
    <definedName name="Drukat_3">#REF!</definedName>
    <definedName name="Drukat_4" localSheetId="1">#REF!</definedName>
    <definedName name="Drukat_4">#REF!</definedName>
    <definedName name="Drukat_8" localSheetId="1">#REF!</definedName>
    <definedName name="Drukat_8">#REF!</definedName>
    <definedName name="dsf" localSheetId="1" hidden="1">{"L_kopbudz.",#N/A,FALSE,"Kopbudz."}</definedName>
    <definedName name="dsf" hidden="1">{"L_kopbudz.",#N/A,FALSE,"Kopbudz."}</definedName>
    <definedName name="ESA95_DETAILS" localSheetId="1">#REF!</definedName>
    <definedName name="ESA95_DETAILS">#REF!</definedName>
    <definedName name="f" localSheetId="1">#REF!</definedName>
    <definedName name="f">#REF!</definedName>
    <definedName name="first_05" localSheetId="1">'[1]2.26.&amp;2.27.att._Nod.plaisa_OECD'!$G$5</definedName>
    <definedName name="first_05">'[1]2.26.&amp;2.27.att._Nod.plaisa_OECD'!$G$5</definedName>
    <definedName name="first_06" localSheetId="1">'[1]2.26.&amp;2.27.att._Nod.plaisa_OECD'!$H$5</definedName>
    <definedName name="first_06">'[1]2.26.&amp;2.27.att._Nod.plaisa_OECD'!$H$5</definedName>
    <definedName name="first_07" localSheetId="1">'[1]2.26.&amp;2.27.att._Nod.plaisa_OECD'!$I$5</definedName>
    <definedName name="first_07">'[1]2.26.&amp;2.27.att._Nod.plaisa_OECD'!$I$5</definedName>
    <definedName name="first_08" localSheetId="1">'[1]2.26.&amp;2.27.att._Nod.plaisa_OECD'!$J$5</definedName>
    <definedName name="first_08">'[1]2.26.&amp;2.27.att._Nod.plaisa_OECD'!$J$5</definedName>
    <definedName name="fourth_05" localSheetId="1">'[1]2.26.&amp;2.27.att._Nod.plaisa_OECD'!$G$8</definedName>
    <definedName name="fourth_05">'[1]2.26.&amp;2.27.att._Nod.plaisa_OECD'!$G$8</definedName>
    <definedName name="fourth_06" localSheetId="1">'[1]2.26.&amp;2.27.att._Nod.plaisa_OECD'!$H$8</definedName>
    <definedName name="fourth_06">'[1]2.26.&amp;2.27.att._Nod.plaisa_OECD'!$H$8</definedName>
    <definedName name="fourth_07" localSheetId="1">'[1]2.26.&amp;2.27.att._Nod.plaisa_OECD'!$I$8</definedName>
    <definedName name="fourth_07">'[1]2.26.&amp;2.27.att._Nod.plaisa_OECD'!$I$8</definedName>
    <definedName name="fourth_08" localSheetId="1">'[1]2.26.&amp;2.27.att._Nod.plaisa_OECD'!$J$8</definedName>
    <definedName name="fourth_08">'[1]2.26.&amp;2.27.att._Nod.plaisa_OECD'!$J$8</definedName>
    <definedName name="GDPDATA" localSheetId="1">#REF!</definedName>
    <definedName name="GDPDATA">#REF!</definedName>
    <definedName name="GFH" localSheetId="1" hidden="1">{"L_kopbudz.",#N/A,FALSE,"Kopbudz."}</definedName>
    <definedName name="GFH" hidden="1">{"L_kopbudz.",#N/A,FALSE,"Kopbudz."}</definedName>
    <definedName name="hhhhhhh" localSheetId="1">#REF!</definedName>
    <definedName name="hhhhhhh">#REF!</definedName>
    <definedName name="ie" localSheetId="1">#REF!</definedName>
    <definedName name="ie">#REF!</definedName>
    <definedName name="IIN" localSheetId="1">'[1]2.26.&amp;2.27.att._Nod.plaisa_OECD'!$M$9</definedName>
    <definedName name="IIN">'[1]2.26.&amp;2.27.att._Nod.plaisa_OECD'!$M$9</definedName>
    <definedName name="IIN_0.67" localSheetId="1">'[1]2.26.&amp;2.27.att._Nod.plaisa_OECD'!$M$34</definedName>
    <definedName name="IIN_0.67">'[1]2.26.&amp;2.27.att._Nod.plaisa_OECD'!$M$34</definedName>
    <definedName name="IINlikme" localSheetId="1">#REF!</definedName>
    <definedName name="IINlikme">#REF!</definedName>
    <definedName name="jkl" localSheetId="1" hidden="1">{"L_kopbudz.",#N/A,FALSE,"Kopbudz."}</definedName>
    <definedName name="jkl" hidden="1">{"L_kopbudz.",#N/A,FALSE,"Kopbudz."}</definedName>
    <definedName name="Koef" localSheetId="1">#REF!</definedName>
    <definedName name="Koef">#REF!</definedName>
    <definedName name="LABLE_BASE" localSheetId="1">#REF!</definedName>
    <definedName name="LABLE_BASE">#REF!</definedName>
    <definedName name="Neto_ienāk_0.67" localSheetId="1">'[1]2.26.&amp;2.27.att._Nod.plaisa_OECD'!$M$36</definedName>
    <definedName name="Neto_ienāk_0.67">'[1]2.26.&amp;2.27.att._Nod.plaisa_OECD'!$M$36</definedName>
    <definedName name="NMin." localSheetId="1">'[1]2.26.&amp;2.27.att._Nod.plaisa_OECD'!$M$10</definedName>
    <definedName name="NMin.">'[1]2.26.&amp;2.27.att._Nod.plaisa_OECD'!$M$10</definedName>
    <definedName name="NTL" localSheetId="1">#REF!</definedName>
    <definedName name="NTL">#REF!</definedName>
    <definedName name="OUTPUTGAP" localSheetId="1">#REF!</definedName>
    <definedName name="OUTPUTGAP">#REF!</definedName>
    <definedName name="ppppppppppppp" localSheetId="1">#REF!</definedName>
    <definedName name="ppppppppppppp">#REF!</definedName>
    <definedName name="_xlnm.Print_Area" localSheetId="1">Aprēķins!#REF!</definedName>
    <definedName name="S13PTerms" localSheetId="1">#REF!</definedName>
    <definedName name="S13PTerms">#REF!</definedName>
    <definedName name="second_05" localSheetId="1">'[1]2.26.&amp;2.27.att._Nod.plaisa_OECD'!$G$6</definedName>
    <definedName name="second_05">'[1]2.26.&amp;2.27.att._Nod.plaisa_OECD'!$G$6</definedName>
    <definedName name="second_06" localSheetId="1">'[1]2.26.&amp;2.27.att._Nod.plaisa_OECD'!$H$6</definedName>
    <definedName name="second_06">'[1]2.26.&amp;2.27.att._Nod.plaisa_OECD'!$H$6</definedName>
    <definedName name="second_07" localSheetId="1">'[1]2.26.&amp;2.27.att._Nod.plaisa_OECD'!$I$6</definedName>
    <definedName name="second_07">'[1]2.26.&amp;2.27.att._Nod.plaisa_OECD'!$I$6</definedName>
    <definedName name="second_08" localSheetId="1">'[1]2.26.&amp;2.27.att._Nod.plaisa_OECD'!$J$6</definedName>
    <definedName name="second_08">'[1]2.26.&amp;2.27.att._Nod.plaisa_OECD'!$J$6</definedName>
    <definedName name="SPLIT_1">[3]SPLIT_1!$A$3:$O$217</definedName>
    <definedName name="SPLIT_2">[3]SPLIT_2!$A$2:$P$86</definedName>
    <definedName name="ssss" localSheetId="1" hidden="1">{"vvv",#N/A,FALSE,"Kopbudz."}</definedName>
    <definedName name="ssss" hidden="1">{"vvv",#N/A,FALSE,"Kopbudz."}</definedName>
    <definedName name="Tabelle1" localSheetId="1">#REF!</definedName>
    <definedName name="Tabelle1">#REF!</definedName>
    <definedName name="table" localSheetId="1">#REF!</definedName>
    <definedName name="table">#REF!</definedName>
    <definedName name="table2" localSheetId="1">#REF!</definedName>
    <definedName name="table2">#REF!</definedName>
    <definedName name="third_05" localSheetId="1">'[1]2.26.&amp;2.27.att._Nod.plaisa_OECD'!$G$7</definedName>
    <definedName name="third_05">'[1]2.26.&amp;2.27.att._Nod.plaisa_OECD'!$G$7</definedName>
    <definedName name="third_06" localSheetId="1">'[1]2.26.&amp;2.27.att._Nod.plaisa_OECD'!$H$7</definedName>
    <definedName name="third_06">'[1]2.26.&amp;2.27.att._Nod.plaisa_OECD'!$H$7</definedName>
    <definedName name="third_07" localSheetId="1">'[1]2.26.&amp;2.27.att._Nod.plaisa_OECD'!$I$7</definedName>
    <definedName name="third_07">'[1]2.26.&amp;2.27.att._Nod.plaisa_OECD'!$I$7</definedName>
    <definedName name="third_08" localSheetId="1">'[1]2.26.&amp;2.27.att._Nod.plaisa_OECD'!$J$7</definedName>
    <definedName name="third_08">'[1]2.26.&amp;2.27.att._Nod.plaisa_OECD'!$J$7</definedName>
    <definedName name="ttttttt" localSheetId="1">#REF!</definedName>
    <definedName name="ttttttt">#REF!</definedName>
    <definedName name="w.ggg" localSheetId="1" hidden="1">{"vvv",#N/A,FALSE,"Kopbudz."}</definedName>
    <definedName name="w.ggg" hidden="1">{"vvv",#N/A,FALSE,"Kopbudz."}</definedName>
    <definedName name="wrn.gggg." localSheetId="1" hidden="1">{"vvv",#N/A,FALSE,"Kopbudz."}</definedName>
    <definedName name="wrn.gggg." hidden="1">{"vvv",#N/A,FALSE,"Kopbudz."}</definedName>
    <definedName name="wrn.vlvlv." localSheetId="1" hidden="1">{"L_kopbudz.",#N/A,FALSE,"Kopbudz."}</definedName>
    <definedName name="wrn.vlvlv." hidden="1">{"L_kopbudz.",#N/A,FALSE,"Kopbudz."}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J21" i="4"/>
  <c r="G21" i="4"/>
  <c r="F23" i="25"/>
  <c r="D21" i="4"/>
  <c r="D23" i="25"/>
  <c r="C27" i="25"/>
  <c r="C26" i="25"/>
  <c r="C25" i="25"/>
  <c r="E17" i="25"/>
  <c r="C17" i="25"/>
  <c r="M6" i="4"/>
  <c r="J6" i="4"/>
  <c r="G6" i="4"/>
  <c r="D6" i="4"/>
  <c r="K8" i="4"/>
  <c r="H8" i="4"/>
  <c r="E8" i="4"/>
  <c r="K10" i="4"/>
  <c r="H10" i="4"/>
  <c r="E10" i="4"/>
  <c r="H17" i="4"/>
  <c r="H19" i="4"/>
  <c r="K17" i="4"/>
  <c r="K19" i="4"/>
  <c r="E19" i="4"/>
  <c r="E17" i="4"/>
  <c r="J14" i="4"/>
  <c r="G13" i="4"/>
  <c r="M8" i="4"/>
  <c r="E20" i="4"/>
  <c r="F22" i="25"/>
  <c r="G8" i="4"/>
  <c r="J8" i="4"/>
  <c r="M13" i="4"/>
  <c r="J15" i="4"/>
  <c r="M14" i="4"/>
  <c r="G15" i="4"/>
  <c r="G14" i="4"/>
  <c r="G19" i="4"/>
  <c r="F27" i="25"/>
  <c r="M12" i="4"/>
  <c r="J12" i="4"/>
  <c r="G12" i="4"/>
  <c r="J13" i="4"/>
  <c r="F18" i="25"/>
  <c r="C13" i="25"/>
  <c r="B8" i="4"/>
  <c r="B9" i="4"/>
  <c r="E9" i="4"/>
  <c r="H9" i="4"/>
  <c r="K9" i="4"/>
  <c r="B10" i="4"/>
  <c r="B11" i="4"/>
  <c r="E11" i="4"/>
  <c r="H11" i="4"/>
  <c r="K11" i="4"/>
  <c r="B17" i="4"/>
  <c r="B18" i="4"/>
  <c r="D18" i="4"/>
  <c r="D26" i="25"/>
  <c r="B34" i="4"/>
  <c r="D14" i="4"/>
  <c r="D19" i="4"/>
  <c r="D27" i="25"/>
  <c r="D12" i="4"/>
  <c r="D13" i="4"/>
  <c r="D15" i="4"/>
  <c r="D8" i="4"/>
  <c r="D9" i="4"/>
  <c r="H7" i="4"/>
  <c r="J9" i="4"/>
  <c r="E7" i="4"/>
  <c r="G9" i="4"/>
  <c r="G17" i="4"/>
  <c r="B19" i="4"/>
  <c r="B7" i="4"/>
  <c r="K7" i="4"/>
  <c r="B20" i="4"/>
  <c r="D22" i="25"/>
  <c r="M19" i="4"/>
  <c r="M15" i="4"/>
  <c r="K20" i="4"/>
  <c r="H20" i="4"/>
  <c r="J19" i="4"/>
  <c r="M9" i="4"/>
  <c r="D19" i="25"/>
  <c r="D18" i="25"/>
  <c r="M17" i="4"/>
  <c r="M16" i="4"/>
  <c r="M27" i="4"/>
  <c r="D17" i="4"/>
  <c r="D25" i="25"/>
  <c r="D21" i="25"/>
  <c r="J17" i="4"/>
  <c r="J16" i="4"/>
  <c r="J27" i="4"/>
  <c r="F25" i="25"/>
  <c r="F21" i="25"/>
  <c r="F19" i="25"/>
  <c r="F17" i="25"/>
  <c r="D7" i="4"/>
  <c r="D22" i="4"/>
  <c r="D25" i="4"/>
  <c r="G22" i="4"/>
  <c r="G25" i="4"/>
  <c r="D11" i="4"/>
  <c r="M11" i="4"/>
  <c r="J11" i="4"/>
  <c r="J7" i="4"/>
  <c r="G7" i="4"/>
  <c r="G11" i="4"/>
  <c r="M22" i="4"/>
  <c r="M7" i="4"/>
  <c r="J22" i="4"/>
  <c r="D17" i="25"/>
  <c r="H18" i="25"/>
  <c r="B13" i="25"/>
  <c r="H19" i="25"/>
  <c r="D16" i="4"/>
  <c r="D27" i="4"/>
  <c r="H21" i="25"/>
  <c r="G16" i="4"/>
  <c r="G27" i="4"/>
  <c r="J23" i="4"/>
  <c r="J24" i="4"/>
  <c r="J25" i="4"/>
  <c r="M23" i="4"/>
  <c r="M24" i="4"/>
  <c r="M25" i="4"/>
  <c r="G23" i="4"/>
  <c r="G24" i="4"/>
  <c r="C9" i="25"/>
  <c r="D23" i="4"/>
  <c r="D24" i="4"/>
  <c r="B9" i="25"/>
  <c r="D13" i="25"/>
  <c r="H17" i="25"/>
  <c r="J26" i="4"/>
  <c r="M26" i="4"/>
  <c r="G26" i="4"/>
  <c r="D26" i="4"/>
  <c r="D9" i="25"/>
</calcChain>
</file>

<file path=xl/sharedStrings.xml><?xml version="1.0" encoding="utf-8"?>
<sst xmlns="http://schemas.openxmlformats.org/spreadsheetml/2006/main" count="62" uniqueCount="59">
  <si>
    <t>Ievadāmā informācija</t>
  </si>
  <si>
    <r>
      <rPr>
        <b/>
        <sz val="11"/>
        <color theme="1"/>
        <rFont val="Calibri"/>
        <family val="2"/>
        <charset val="186"/>
        <scheme val="minor"/>
      </rPr>
      <t>Bruto alga (pirms nodokļu nomaksas</t>
    </r>
    <r>
      <rPr>
        <sz val="11"/>
        <color theme="1"/>
        <rFont val="Calibri"/>
        <family val="2"/>
        <charset val="186"/>
        <scheme val="minor"/>
      </rPr>
      <t xml:space="preserve">), </t>
    </r>
    <r>
      <rPr>
        <i/>
        <sz val="11"/>
        <color theme="1"/>
        <rFont val="Calibri"/>
        <family val="2"/>
        <charset val="186"/>
        <scheme val="minor"/>
      </rPr>
      <t>EUR mēnesī</t>
    </r>
  </si>
  <si>
    <t>Apgādājamo skaits</t>
  </si>
  <si>
    <t>Aprēķina daļa</t>
  </si>
  <si>
    <r>
      <t>Neto alga (pēc nodokļu nomaksas)</t>
    </r>
    <r>
      <rPr>
        <i/>
        <sz val="12"/>
        <color theme="1"/>
        <rFont val="Calibri"/>
        <family val="2"/>
        <charset val="186"/>
        <scheme val="minor"/>
      </rPr>
      <t>, EUR mēnesī</t>
    </r>
  </si>
  <si>
    <r>
      <t xml:space="preserve"> </t>
    </r>
    <r>
      <rPr>
        <b/>
        <sz val="11"/>
        <color theme="1"/>
        <rFont val="Calibri"/>
        <family val="2"/>
        <charset val="186"/>
        <scheme val="minor"/>
      </rPr>
      <t>2024.gadā</t>
    </r>
  </si>
  <si>
    <t>2025.gadā</t>
  </si>
  <si>
    <t>Starpība</t>
  </si>
  <si>
    <r>
      <rPr>
        <b/>
        <sz val="12"/>
        <color theme="1"/>
        <rFont val="Calibri"/>
        <family val="2"/>
        <charset val="186"/>
        <scheme val="minor"/>
      </rPr>
      <t>Darba devēja izmaksas</t>
    </r>
    <r>
      <rPr>
        <sz val="12"/>
        <color theme="1"/>
        <rFont val="Calibri"/>
        <family val="2"/>
        <charset val="186"/>
        <scheme val="minor"/>
      </rPr>
      <t>,</t>
    </r>
    <r>
      <rPr>
        <i/>
        <sz val="12"/>
        <color theme="1"/>
        <rFont val="Calibri"/>
        <family val="2"/>
        <charset val="186"/>
        <scheme val="minor"/>
      </rPr>
      <t xml:space="preserve"> EUR mēnesī</t>
    </r>
  </si>
  <si>
    <t>2024.gadā</t>
  </si>
  <si>
    <t>Informatīvi</t>
  </si>
  <si>
    <r>
      <t>Valsts sociālās apdrošināšanas iemaksas</t>
    </r>
    <r>
      <rPr>
        <b/>
        <vertAlign val="superscript"/>
        <sz val="11"/>
        <color theme="1"/>
        <rFont val="Calibri"/>
        <family val="2"/>
        <charset val="186"/>
        <scheme val="minor"/>
      </rPr>
      <t>*</t>
    </r>
  </si>
  <si>
    <t xml:space="preserve">    - darba devēja iemaksas</t>
  </si>
  <si>
    <t xml:space="preserve">    - darba ņēmēja iemaksas</t>
  </si>
  <si>
    <t xml:space="preserve">Iedzīvotāju ienākuma nodoklis </t>
  </si>
  <si>
    <t>Piemērojamais neapliekamais minimums</t>
  </si>
  <si>
    <t>Atvieglojums par apgādībā esošām personām</t>
  </si>
  <si>
    <t xml:space="preserve">1.likme </t>
  </si>
  <si>
    <t>2.likme</t>
  </si>
  <si>
    <t>3.likme</t>
  </si>
  <si>
    <r>
      <rPr>
        <i/>
        <vertAlign val="superscript"/>
        <sz val="9"/>
        <color theme="1"/>
        <rFont val="Calibri"/>
        <family val="2"/>
        <charset val="186"/>
        <scheme val="minor"/>
      </rPr>
      <t>*</t>
    </r>
    <r>
      <rPr>
        <i/>
        <sz val="9"/>
        <color theme="1"/>
        <rFont val="Calibri"/>
        <family val="2"/>
        <charset val="186"/>
        <scheme val="minor"/>
      </rPr>
      <t xml:space="preserve"> Valsts sociālās apdrošināšanas iemaksām (VSAOI) tiek piemēroti "griesti" - 2024.gadā </t>
    </r>
    <r>
      <rPr>
        <b/>
        <i/>
        <sz val="9"/>
        <color rgb="FFFF0000"/>
        <rFont val="Calibri"/>
        <family val="2"/>
        <charset val="186"/>
        <scheme val="minor"/>
      </rPr>
      <t>78 100</t>
    </r>
    <r>
      <rPr>
        <i/>
        <sz val="9"/>
        <color theme="1"/>
        <rFont val="Calibri"/>
        <family val="2"/>
        <charset val="186"/>
        <scheme val="minor"/>
      </rPr>
      <t xml:space="preserve"> euro gadā (6 508 euro mēnesī), bet no 2025.gada - </t>
    </r>
    <r>
      <rPr>
        <b/>
        <i/>
        <sz val="9"/>
        <color rgb="FFFF0000"/>
        <rFont val="Calibri"/>
        <family val="2"/>
        <charset val="186"/>
        <scheme val="minor"/>
      </rPr>
      <t>105 300</t>
    </r>
    <r>
      <rPr>
        <i/>
        <sz val="9"/>
        <color theme="1"/>
        <rFont val="Calibri"/>
        <family val="2"/>
        <charset val="186"/>
        <scheme val="minor"/>
      </rPr>
      <t xml:space="preserve"> euro gadā (8 775 euro mēnesī).</t>
    </r>
  </si>
  <si>
    <t xml:space="preserve">Tas nozīmē, ka, ja darba alga pārsniedz šos "griestus", VSAOI tiek piemērotas tikai no šiem "griestiem". Savukārt pārsniegumam, kās pārsniedz šos iemaksu "griestus",  </t>
  </si>
  <si>
    <t>tiek piemērots solidaritātes nodoklis - darba devēja iemaksas pensiju apdrošināšanai 14% apmērā,  iemaksas veselības apdrošināšanai 1% apmērā un darba ņēmēja maksājums IIN sadales kontā 10% apmērā</t>
  </si>
  <si>
    <r>
      <rPr>
        <b/>
        <sz val="13"/>
        <color rgb="FFC00000"/>
        <rFont val="Times New Roman"/>
        <family val="1"/>
        <charset val="186"/>
      </rPr>
      <t>Scenārijs Nr.7E_2</t>
    </r>
    <r>
      <rPr>
        <b/>
        <sz val="13"/>
        <color theme="1"/>
        <rFont val="Times New Roman"/>
        <family val="1"/>
        <charset val="186"/>
      </rPr>
      <t xml:space="preserve"> </t>
    </r>
  </si>
  <si>
    <r>
      <t>-</t>
    </r>
    <r>
      <rPr>
        <b/>
        <u/>
        <sz val="11"/>
        <rFont val="Times New Roman"/>
        <family val="1"/>
        <charset val="186"/>
      </rPr>
      <t>2025.gadā</t>
    </r>
    <r>
      <rPr>
        <b/>
        <sz val="11"/>
        <rFont val="Times New Roman"/>
        <family val="1"/>
        <charset val="186"/>
      </rPr>
      <t xml:space="preserve">:  2 pakāpju IIN likmju ieviešana </t>
    </r>
    <r>
      <rPr>
        <b/>
        <sz val="11"/>
        <color rgb="FFFF0000"/>
        <rFont val="Times New Roman"/>
        <family val="1"/>
        <charset val="186"/>
      </rPr>
      <t>25,5%</t>
    </r>
    <r>
      <rPr>
        <b/>
        <sz val="11"/>
        <rFont val="Times New Roman"/>
        <family val="1"/>
        <charset val="186"/>
      </rPr>
      <t xml:space="preserve"> un</t>
    </r>
    <r>
      <rPr>
        <b/>
        <sz val="11"/>
        <color rgb="FFFF0000"/>
        <rFont val="Times New Roman"/>
        <family val="1"/>
        <charset val="186"/>
      </rPr>
      <t xml:space="preserve"> 33%</t>
    </r>
    <r>
      <rPr>
        <b/>
        <sz val="11"/>
        <rFont val="Times New Roman"/>
        <family val="1"/>
        <charset val="186"/>
      </rPr>
      <t xml:space="preserve"> apmērā, fiksētā NM ieviešana </t>
    </r>
    <r>
      <rPr>
        <b/>
        <sz val="11"/>
        <color rgb="FFFF0000"/>
        <rFont val="Times New Roman"/>
        <family val="1"/>
        <charset val="186"/>
      </rPr>
      <t>510</t>
    </r>
    <r>
      <rPr>
        <b/>
        <sz val="11"/>
        <rFont val="Times New Roman"/>
        <family val="1"/>
        <charset val="186"/>
      </rPr>
      <t xml:space="preserve"> </t>
    </r>
    <r>
      <rPr>
        <b/>
        <i/>
        <sz val="11"/>
        <rFont val="Times New Roman"/>
        <family val="1"/>
        <charset val="186"/>
      </rPr>
      <t>euro</t>
    </r>
    <r>
      <rPr>
        <b/>
        <sz val="11"/>
        <rFont val="Times New Roman"/>
        <family val="1"/>
        <charset val="186"/>
      </rPr>
      <t xml:space="preserve"> mēnesī, </t>
    </r>
  </si>
  <si>
    <r>
      <rPr>
        <sz val="11"/>
        <rFont val="Times New Roman"/>
        <family val="1"/>
        <charset val="186"/>
      </rPr>
      <t>-</t>
    </r>
    <r>
      <rPr>
        <b/>
        <u/>
        <sz val="11"/>
        <rFont val="Times New Roman"/>
        <family val="1"/>
        <charset val="186"/>
      </rPr>
      <t>2026.gadā</t>
    </r>
    <r>
      <rPr>
        <b/>
        <sz val="11"/>
        <rFont val="Times New Roman"/>
        <family val="1"/>
        <charset val="186"/>
      </rPr>
      <t xml:space="preserve">: fiksētā NM paaugstināšana uz </t>
    </r>
    <r>
      <rPr>
        <b/>
        <sz val="11"/>
        <color rgb="FFFF0000"/>
        <rFont val="Times New Roman"/>
        <family val="1"/>
        <charset val="186"/>
      </rPr>
      <t>550</t>
    </r>
    <r>
      <rPr>
        <b/>
        <sz val="11"/>
        <rFont val="Times New Roman"/>
        <family val="1"/>
        <charset val="186"/>
      </rPr>
      <t xml:space="preserve"> </t>
    </r>
    <r>
      <rPr>
        <i/>
        <sz val="11"/>
        <rFont val="Times New Roman"/>
        <family val="1"/>
        <charset val="186"/>
      </rPr>
      <t xml:space="preserve">euro mēnesī </t>
    </r>
    <r>
      <rPr>
        <b/>
        <sz val="11"/>
        <rFont val="Times New Roman"/>
        <family val="1"/>
        <charset val="186"/>
      </rPr>
      <t xml:space="preserve">apmērā. </t>
    </r>
  </si>
  <si>
    <r>
      <rPr>
        <b/>
        <sz val="11"/>
        <color theme="1"/>
        <rFont val="Times New Roman"/>
        <family val="1"/>
        <charset val="186"/>
      </rPr>
      <t>Bruto alga</t>
    </r>
    <r>
      <rPr>
        <sz val="11"/>
        <color theme="1"/>
        <rFont val="Times New Roman"/>
        <family val="1"/>
        <charset val="186"/>
      </rPr>
      <t>,</t>
    </r>
    <r>
      <rPr>
        <i/>
        <sz val="11"/>
        <color theme="1"/>
        <rFont val="Times New Roman"/>
        <family val="1"/>
        <charset val="186"/>
      </rPr>
      <t xml:space="preserve"> EUR mēnesī</t>
    </r>
  </si>
  <si>
    <r>
      <rPr>
        <b/>
        <sz val="11"/>
        <color theme="1"/>
        <rFont val="Times New Roman"/>
        <family val="1"/>
        <charset val="186"/>
      </rPr>
      <t>VSAOI</t>
    </r>
    <r>
      <rPr>
        <sz val="11"/>
        <color theme="1"/>
        <rFont val="Times New Roman"/>
        <family val="1"/>
        <charset val="186"/>
      </rPr>
      <t xml:space="preserve">, </t>
    </r>
    <r>
      <rPr>
        <i/>
        <sz val="11"/>
        <color theme="1"/>
        <rFont val="Times New Roman"/>
        <family val="1"/>
        <charset val="186"/>
      </rPr>
      <t>EUR mēnesī</t>
    </r>
  </si>
  <si>
    <t xml:space="preserve">   Darba devēja iemaksas</t>
  </si>
  <si>
    <t xml:space="preserve">   Darba ņēmēja iemaksas</t>
  </si>
  <si>
    <r>
      <t xml:space="preserve">   </t>
    </r>
    <r>
      <rPr>
        <sz val="11"/>
        <color theme="1"/>
        <rFont val="Times New Roman"/>
        <family val="1"/>
        <charset val="186"/>
      </rPr>
      <t>VSAOI "griesti"</t>
    </r>
    <r>
      <rPr>
        <i/>
        <sz val="11"/>
        <color theme="1"/>
        <rFont val="Times New Roman"/>
        <family val="1"/>
        <charset val="186"/>
      </rPr>
      <t>, EUR mēnesī</t>
    </r>
  </si>
  <si>
    <r>
      <rPr>
        <b/>
        <sz val="11"/>
        <color theme="1"/>
        <rFont val="Times New Roman"/>
        <family val="1"/>
        <charset val="186"/>
      </rPr>
      <t>Solidaritātes nodoklis</t>
    </r>
    <r>
      <rPr>
        <sz val="11"/>
        <color theme="1"/>
        <rFont val="Times New Roman"/>
        <family val="1"/>
        <charset val="186"/>
      </rPr>
      <t xml:space="preserve"> (par ienākumiem, kas pārsniedz VSAOI "griestus"), </t>
    </r>
    <r>
      <rPr>
        <i/>
        <sz val="11"/>
        <color theme="1"/>
        <rFont val="Times New Roman"/>
        <family val="1"/>
        <charset val="186"/>
      </rPr>
      <t>EUR mēnesī</t>
    </r>
  </si>
  <si>
    <t xml:space="preserve">   Darba devēja iemaksas (pensiju apdrošināšanai)</t>
  </si>
  <si>
    <t xml:space="preserve">   Darba devēja iemaksas (veselības apdrošināšanai)</t>
  </si>
  <si>
    <r>
      <rPr>
        <sz val="11"/>
        <color theme="1"/>
        <rFont val="Times New Roman"/>
        <family val="1"/>
        <charset val="186"/>
      </rPr>
      <t xml:space="preserve">   Darba ņēmēja iemaksas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rgb="FFFF0000"/>
        <rFont val="Times New Roman"/>
        <family val="1"/>
        <charset val="186"/>
      </rPr>
      <t>(ieskaita IIN sadales kontā)</t>
    </r>
  </si>
  <si>
    <t xml:space="preserve">  Darba ņēmēja iemaksas (veselības apdrošināšanai)</t>
  </si>
  <si>
    <r>
      <rPr>
        <b/>
        <sz val="11"/>
        <color theme="1"/>
        <rFont val="Times New Roman"/>
        <family val="1"/>
        <charset val="186"/>
      </rPr>
      <t>IIN</t>
    </r>
    <r>
      <rPr>
        <sz val="11"/>
        <color theme="1"/>
        <rFont val="Times New Roman"/>
        <family val="1"/>
        <charset val="186"/>
      </rPr>
      <t xml:space="preserve">, </t>
    </r>
    <r>
      <rPr>
        <i/>
        <sz val="11"/>
        <color theme="1"/>
        <rFont val="Times New Roman"/>
        <family val="1"/>
        <charset val="186"/>
      </rPr>
      <t>EUR mēnesī</t>
    </r>
  </si>
  <si>
    <t xml:space="preserve">   1.likme</t>
  </si>
  <si>
    <t xml:space="preserve">   2.likme</t>
  </si>
  <si>
    <t xml:space="preserve">   3.likme</t>
  </si>
  <si>
    <r>
      <t xml:space="preserve">  </t>
    </r>
    <r>
      <rPr>
        <sz val="11"/>
        <color theme="1"/>
        <rFont val="Times New Roman"/>
        <family val="1"/>
        <charset val="186"/>
      </rPr>
      <t>Neapliekamais minimums</t>
    </r>
    <r>
      <rPr>
        <i/>
        <sz val="11"/>
        <color theme="1"/>
        <rFont val="Times New Roman"/>
        <family val="1"/>
        <charset val="186"/>
      </rPr>
      <t>, EUR mēnesī</t>
    </r>
  </si>
  <si>
    <r>
      <t xml:space="preserve">  </t>
    </r>
    <r>
      <rPr>
        <sz val="11"/>
        <color theme="1"/>
        <rFont val="Times New Roman"/>
        <family val="1"/>
        <charset val="186"/>
      </rPr>
      <t>Atvieglojums par apgādībā esošām personām</t>
    </r>
    <r>
      <rPr>
        <i/>
        <sz val="11"/>
        <color theme="1"/>
        <rFont val="Times New Roman"/>
        <family val="1"/>
        <charset val="186"/>
      </rPr>
      <t>, EUR mēnesī</t>
    </r>
  </si>
  <si>
    <r>
      <rPr>
        <b/>
        <sz val="11"/>
        <color theme="1"/>
        <rFont val="Times New Roman"/>
        <family val="1"/>
        <charset val="186"/>
      </rPr>
      <t>Darba devēja samaksātie nodokļi</t>
    </r>
    <r>
      <rPr>
        <sz val="11"/>
        <color theme="1"/>
        <rFont val="Times New Roman"/>
        <family val="1"/>
        <charset val="186"/>
      </rPr>
      <t xml:space="preserve">, </t>
    </r>
    <r>
      <rPr>
        <i/>
        <sz val="11"/>
        <color theme="1"/>
        <rFont val="Times New Roman"/>
        <family val="1"/>
        <charset val="186"/>
      </rPr>
      <t>EUR mēnesī</t>
    </r>
  </si>
  <si>
    <r>
      <rPr>
        <b/>
        <sz val="11"/>
        <color theme="1"/>
        <rFont val="Times New Roman"/>
        <family val="1"/>
        <charset val="186"/>
      </rPr>
      <t>Darba ņēmēja samaksātie nodokļi</t>
    </r>
    <r>
      <rPr>
        <sz val="11"/>
        <color theme="1"/>
        <rFont val="Times New Roman"/>
        <family val="1"/>
        <charset val="186"/>
      </rPr>
      <t xml:space="preserve">, </t>
    </r>
    <r>
      <rPr>
        <i/>
        <sz val="11"/>
        <color theme="1"/>
        <rFont val="Times New Roman"/>
        <family val="1"/>
        <charset val="186"/>
      </rPr>
      <t>EUR mēnesī</t>
    </r>
  </si>
  <si>
    <r>
      <rPr>
        <b/>
        <sz val="11"/>
        <color theme="1"/>
        <rFont val="Times New Roman"/>
        <family val="1"/>
        <charset val="186"/>
      </rPr>
      <t>Neto alga</t>
    </r>
    <r>
      <rPr>
        <sz val="11"/>
        <color theme="1"/>
        <rFont val="Times New Roman"/>
        <family val="1"/>
        <charset val="186"/>
      </rPr>
      <t>,</t>
    </r>
    <r>
      <rPr>
        <i/>
        <sz val="11"/>
        <color theme="1"/>
        <rFont val="Times New Roman"/>
        <family val="1"/>
        <charset val="186"/>
      </rPr>
      <t xml:space="preserve"> EUR mēnesī</t>
    </r>
  </si>
  <si>
    <r>
      <rPr>
        <b/>
        <sz val="11"/>
        <color theme="1"/>
        <rFont val="Times New Roman"/>
        <family val="1"/>
        <charset val="186"/>
      </rPr>
      <t xml:space="preserve">Darba devēja izmaksas, </t>
    </r>
    <r>
      <rPr>
        <i/>
        <sz val="11"/>
        <color theme="1"/>
        <rFont val="Times New Roman"/>
        <family val="1"/>
        <charset val="186"/>
      </rPr>
      <t>EUR mēnesī</t>
    </r>
  </si>
  <si>
    <r>
      <rPr>
        <b/>
        <i/>
        <sz val="11"/>
        <color rgb="FF0070C0"/>
        <rFont val="Times New Roman"/>
        <family val="1"/>
        <charset val="186"/>
      </rPr>
      <t>Nodokļu slogs</t>
    </r>
    <r>
      <rPr>
        <i/>
        <sz val="11"/>
        <color rgb="FF0070C0"/>
        <rFont val="Times New Roman"/>
        <family val="1"/>
        <charset val="186"/>
      </rPr>
      <t>, %</t>
    </r>
  </si>
  <si>
    <r>
      <rPr>
        <b/>
        <i/>
        <sz val="11"/>
        <color rgb="FF0070C0"/>
        <rFont val="Times New Roman"/>
        <family val="1"/>
        <charset val="186"/>
      </rPr>
      <t>Efektīvā IIN likme</t>
    </r>
    <r>
      <rPr>
        <i/>
        <sz val="11"/>
        <color rgb="FF0070C0"/>
        <rFont val="Times New Roman"/>
        <family val="1"/>
        <charset val="186"/>
      </rPr>
      <t>, %</t>
    </r>
  </si>
  <si>
    <t>DNM</t>
  </si>
  <si>
    <r>
      <t xml:space="preserve">Maksimālais DNM apmērs, </t>
    </r>
    <r>
      <rPr>
        <i/>
        <sz val="9"/>
        <color theme="1"/>
        <rFont val="Times New Roman"/>
        <family val="1"/>
        <charset val="186"/>
      </rPr>
      <t>euro mēn.</t>
    </r>
  </si>
  <si>
    <r>
      <t xml:space="preserve">Minimālais DNM apmērs, </t>
    </r>
    <r>
      <rPr>
        <i/>
        <sz val="9"/>
        <color theme="1"/>
        <rFont val="Times New Roman"/>
        <family val="1"/>
        <charset val="186"/>
      </rPr>
      <t>euro mēn.</t>
    </r>
  </si>
  <si>
    <r>
      <t xml:space="preserve">Ienākumi līdz kuriem piemēro maksimālo DNM, </t>
    </r>
    <r>
      <rPr>
        <i/>
        <sz val="9"/>
        <color theme="1"/>
        <rFont val="Times New Roman"/>
        <family val="1"/>
        <charset val="186"/>
      </rPr>
      <t>euro mēn.</t>
    </r>
  </si>
  <si>
    <r>
      <t xml:space="preserve">Ienākumi, virs kuriem DNM nepiemēro, </t>
    </r>
    <r>
      <rPr>
        <i/>
        <sz val="9"/>
        <color theme="1"/>
        <rFont val="Times New Roman"/>
        <family val="1"/>
        <charset val="186"/>
      </rPr>
      <t xml:space="preserve">euro mēn. </t>
    </r>
  </si>
  <si>
    <t>Koeficients</t>
  </si>
  <si>
    <r>
      <t>·</t>
    </r>
    <r>
      <rPr>
        <sz val="7"/>
        <color rgb="FF215E99"/>
        <rFont val="Times New Roman"/>
        <family val="1"/>
        <charset val="186"/>
      </rPr>
      <t xml:space="preserve">         </t>
    </r>
    <r>
      <rPr>
        <b/>
        <sz val="11"/>
        <color theme="1"/>
        <rFont val="Aptos"/>
        <family val="2"/>
      </rPr>
      <t>minimālās algas paaugstināšana</t>
    </r>
    <r>
      <rPr>
        <sz val="11"/>
        <color theme="1"/>
        <rFont val="Aptos"/>
        <family val="2"/>
      </rPr>
      <t xml:space="preserve">: 2025. gadā no 700 uz </t>
    </r>
    <r>
      <rPr>
        <b/>
        <sz val="11"/>
        <color rgb="FFFF0000"/>
        <rFont val="Aptos"/>
        <family val="2"/>
      </rPr>
      <t>740</t>
    </r>
    <r>
      <rPr>
        <i/>
        <sz val="11"/>
        <color rgb="FFFF0000"/>
        <rFont val="Aptos"/>
        <family val="2"/>
      </rPr>
      <t> </t>
    </r>
    <r>
      <rPr>
        <i/>
        <sz val="11"/>
        <color theme="1"/>
        <rFont val="Aptos"/>
        <family val="2"/>
      </rPr>
      <t>euro</t>
    </r>
    <r>
      <rPr>
        <sz val="11"/>
        <color theme="1"/>
        <rFont val="Aptos"/>
        <family val="2"/>
      </rPr>
      <t xml:space="preserve"> mēnesī, 2026. gadā uz </t>
    </r>
    <r>
      <rPr>
        <b/>
        <sz val="11"/>
        <color rgb="FFFF0000"/>
        <rFont val="Aptos"/>
        <family val="2"/>
      </rPr>
      <t>780</t>
    </r>
    <r>
      <rPr>
        <i/>
        <sz val="11"/>
        <color rgb="FFFF0000"/>
        <rFont val="Aptos"/>
        <family val="2"/>
      </rPr>
      <t> </t>
    </r>
    <r>
      <rPr>
        <i/>
        <sz val="11"/>
        <color theme="1"/>
        <rFont val="Aptos"/>
        <family val="2"/>
      </rPr>
      <t>euro</t>
    </r>
    <r>
      <rPr>
        <sz val="11"/>
        <color theme="1"/>
        <rFont val="Aptos"/>
        <family val="2"/>
      </rPr>
      <t xml:space="preserve"> mēnesī, no 2027. gada uz </t>
    </r>
    <r>
      <rPr>
        <b/>
        <sz val="11"/>
        <color rgb="FFFF0000"/>
        <rFont val="Aptos"/>
        <family val="2"/>
      </rPr>
      <t>820</t>
    </r>
    <r>
      <rPr>
        <sz val="11"/>
        <color rgb="FFFF0000"/>
        <rFont val="Aptos"/>
        <family val="2"/>
      </rPr>
      <t> </t>
    </r>
    <r>
      <rPr>
        <i/>
        <sz val="11"/>
        <color theme="1"/>
        <rFont val="Aptos"/>
        <family val="2"/>
      </rPr>
      <t>euro</t>
    </r>
    <r>
      <rPr>
        <sz val="11"/>
        <color theme="1"/>
        <rFont val="Aptos"/>
        <family val="2"/>
      </rPr>
      <t xml:space="preserve"> mēnesī, bet no 2028. gada uz </t>
    </r>
    <r>
      <rPr>
        <b/>
        <sz val="11"/>
        <color rgb="FFFF0000"/>
        <rFont val="Aptos"/>
        <family val="2"/>
      </rPr>
      <t>860</t>
    </r>
    <r>
      <rPr>
        <sz val="11"/>
        <color rgb="FFFF0000"/>
        <rFont val="Aptos"/>
        <family val="2"/>
      </rPr>
      <t> </t>
    </r>
    <r>
      <rPr>
        <i/>
        <sz val="11"/>
        <color theme="1"/>
        <rFont val="Aptos"/>
        <family val="2"/>
      </rPr>
      <t>euro</t>
    </r>
    <r>
      <rPr>
        <sz val="11"/>
        <color theme="1"/>
        <rFont val="Aptos"/>
        <family val="2"/>
      </rPr>
      <t xml:space="preserve"> mēnesī;</t>
    </r>
  </si>
  <si>
    <r>
      <t>·</t>
    </r>
    <r>
      <rPr>
        <sz val="7"/>
        <color rgb="FF215E99"/>
        <rFont val="Times New Roman"/>
        <family val="1"/>
        <charset val="186"/>
      </rPr>
      <t xml:space="preserve">         </t>
    </r>
    <r>
      <rPr>
        <b/>
        <sz val="11"/>
        <color rgb="FFFF0000"/>
        <rFont val="Aptos"/>
        <family val="2"/>
      </rPr>
      <t>1%</t>
    </r>
    <r>
      <rPr>
        <sz val="11"/>
        <color theme="1"/>
        <rFont val="Aptos"/>
        <family val="2"/>
      </rPr>
      <t xml:space="preserve"> pārnese no fondētās pensiju shēmas (II līmeņa) uz pensiju pirmo līmeni;</t>
    </r>
  </si>
  <si>
    <r>
      <t>·</t>
    </r>
    <r>
      <rPr>
        <sz val="7"/>
        <color rgb="FF215E99"/>
        <rFont val="Times New Roman"/>
        <family val="1"/>
        <charset val="186"/>
      </rPr>
      <t xml:space="preserve">         </t>
    </r>
    <r>
      <rPr>
        <sz val="11"/>
        <color theme="1"/>
        <rFont val="Aptos"/>
        <family val="2"/>
      </rPr>
      <t xml:space="preserve">pārejot uz </t>
    </r>
    <r>
      <rPr>
        <b/>
        <sz val="11"/>
        <color rgb="FFFF0000"/>
        <rFont val="Aptos"/>
        <family val="2"/>
      </rPr>
      <t>25,5%</t>
    </r>
    <r>
      <rPr>
        <sz val="11"/>
        <color rgb="FFFF0000"/>
        <rFont val="Aptos"/>
        <family val="2"/>
      </rPr>
      <t xml:space="preserve"> </t>
    </r>
    <r>
      <rPr>
        <sz val="11"/>
        <color theme="1"/>
        <rFont val="Aptos"/>
        <family val="2"/>
      </rPr>
      <t>pamatlikmi, izlīdzinām IIN likmes pārējiem ienākumiem, kuriem šobrīd ir 20%;</t>
    </r>
  </si>
  <si>
    <r>
      <t>·</t>
    </r>
    <r>
      <rPr>
        <sz val="7"/>
        <color rgb="FF215E99"/>
        <rFont val="Times New Roman"/>
        <family val="1"/>
        <charset val="186"/>
      </rPr>
      <t xml:space="preserve">         </t>
    </r>
    <r>
      <rPr>
        <sz val="11"/>
        <color theme="1"/>
        <rFont val="Aptos"/>
        <family val="2"/>
      </rPr>
      <t xml:space="preserve">Papildus IIN likme </t>
    </r>
    <r>
      <rPr>
        <b/>
        <sz val="11"/>
        <color rgb="FFFF0000"/>
        <rFont val="Aptos"/>
        <family val="2"/>
      </rPr>
      <t>3%</t>
    </r>
    <r>
      <rPr>
        <sz val="11"/>
        <color theme="1"/>
        <rFont val="Aptos"/>
        <family val="2"/>
      </rPr>
      <t xml:space="preserve"> apmērā ienākumiem (atalgojums, dividendes, kapitāls) virs</t>
    </r>
  </si>
  <si>
    <r>
      <t xml:space="preserve"> </t>
    </r>
    <r>
      <rPr>
        <b/>
        <sz val="11"/>
        <color rgb="FFFF0000"/>
        <rFont val="Aptos"/>
        <family val="2"/>
      </rPr>
      <t xml:space="preserve">200 000 </t>
    </r>
    <r>
      <rPr>
        <b/>
        <i/>
        <sz val="11"/>
        <color rgb="FFFF0000"/>
        <rFont val="Aptos"/>
        <family val="2"/>
      </rPr>
      <t>euro</t>
    </r>
    <r>
      <rPr>
        <sz val="11"/>
        <color rgb="FFFF0000"/>
        <rFont val="Aptos"/>
        <family val="2"/>
      </rPr>
      <t xml:space="preserve"> </t>
    </r>
    <r>
      <rPr>
        <sz val="11"/>
        <color theme="1"/>
        <rFont val="Aptos"/>
        <family val="2"/>
      </rPr>
      <t>gadā, deklarējot gada ienākumus.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</si>
</sst>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0"/>
  </numFmts>
  <fonts count="6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0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theme="8" tint="-0.249977111117893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i/>
      <sz val="9"/>
      <color rgb="FF0070C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i/>
      <sz val="9"/>
      <color theme="8" tint="-0.499984740745262"/>
      <name val="Times New Roman"/>
      <family val="1"/>
      <charset val="186"/>
    </font>
    <font>
      <b/>
      <i/>
      <sz val="9"/>
      <color theme="8" tint="-0.499984740745262"/>
      <name val="Times New Roman"/>
      <family val="1"/>
      <charset val="186"/>
    </font>
    <font>
      <b/>
      <i/>
      <sz val="9"/>
      <color theme="8" tint="-0.249977111117893"/>
      <name val="Times New Roman"/>
      <family val="1"/>
      <charset val="186"/>
    </font>
    <font>
      <i/>
      <sz val="11"/>
      <color rgb="FF0070C0"/>
      <name val="Times New Roman"/>
      <family val="1"/>
      <charset val="186"/>
    </font>
    <font>
      <b/>
      <i/>
      <sz val="11"/>
      <color rgb="FF0070C0"/>
      <name val="Times New Roman"/>
      <family val="1"/>
      <charset val="186"/>
    </font>
    <font>
      <b/>
      <i/>
      <sz val="9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3"/>
      <color rgb="FFC0000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Arial"/>
      <family val="2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2"/>
      <charset val="186"/>
    </font>
    <font>
      <b/>
      <sz val="10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color rgb="FF215E99"/>
      <name val="Symbol"/>
      <family val="1"/>
      <charset val="2"/>
    </font>
    <font>
      <sz val="7"/>
      <color rgb="FF215E99"/>
      <name val="Times New Roman"/>
      <family val="1"/>
      <charset val="186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i/>
      <sz val="11"/>
      <color theme="1"/>
      <name val="Aptos"/>
      <family val="2"/>
    </font>
    <font>
      <i/>
      <sz val="11"/>
      <color rgb="FFFF0000"/>
      <name val="Aptos"/>
      <family val="2"/>
    </font>
    <font>
      <sz val="11"/>
      <color rgb="FFFF0000"/>
      <name val="Aptos"/>
      <family val="2"/>
    </font>
    <font>
      <sz val="11"/>
      <color rgb="FF215E99"/>
      <name val="Times New Roman"/>
      <family val="1"/>
      <charset val="186"/>
    </font>
    <font>
      <b/>
      <i/>
      <sz val="11"/>
      <color rgb="FFFF0000"/>
      <name val="Aptos"/>
      <family val="2"/>
    </font>
    <font>
      <b/>
      <i/>
      <sz val="1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20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b/>
      <i/>
      <sz val="10"/>
      <color rgb="FF0070C0"/>
      <name val="Calibri"/>
      <family val="2"/>
      <charset val="186"/>
      <scheme val="minor"/>
    </font>
    <font>
      <b/>
      <i/>
      <sz val="10"/>
      <color rgb="FFFF0000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i/>
      <vertAlign val="superscript"/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9"/>
      <color rgb="FFFF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1" fillId="0" borderId="0"/>
    <xf numFmtId="9" fontId="5" fillId="0" borderId="0" applyFont="0" applyFill="0" applyBorder="0" applyAlignment="0" applyProtection="0"/>
    <xf numFmtId="0" fontId="11" fillId="0" borderId="0"/>
    <xf numFmtId="0" fontId="5" fillId="0" borderId="0"/>
    <xf numFmtId="0" fontId="36" fillId="0" borderId="0"/>
    <xf numFmtId="9" fontId="11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</cellStyleXfs>
  <cellXfs count="170">
    <xf numFmtId="0" fontId="0" fillId="0" borderId="0" xfId="0"/>
    <xf numFmtId="0" fontId="12" fillId="2" borderId="0" xfId="3" applyFont="1" applyFill="1"/>
    <xf numFmtId="0" fontId="12" fillId="2" borderId="0" xfId="5" applyFont="1" applyFill="1"/>
    <xf numFmtId="0" fontId="2" fillId="2" borderId="0" xfId="3" applyFont="1" applyFill="1"/>
    <xf numFmtId="0" fontId="2" fillId="2" borderId="3" xfId="0" applyFont="1" applyFill="1" applyBorder="1" applyAlignment="1">
      <alignment wrapText="1"/>
    </xf>
    <xf numFmtId="0" fontId="13" fillId="2" borderId="0" xfId="3" applyFont="1" applyFill="1"/>
    <xf numFmtId="0" fontId="2" fillId="4" borderId="6" xfId="0" applyFont="1" applyFill="1" applyBorder="1"/>
    <xf numFmtId="0" fontId="2" fillId="2" borderId="2" xfId="0" applyFont="1" applyFill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4" fillId="2" borderId="0" xfId="3" applyFont="1" applyFill="1"/>
    <xf numFmtId="0" fontId="6" fillId="2" borderId="0" xfId="3" applyFont="1" applyFill="1"/>
    <xf numFmtId="0" fontId="7" fillId="2" borderId="5" xfId="3" applyFont="1" applyFill="1" applyBorder="1"/>
    <xf numFmtId="0" fontId="3" fillId="2" borderId="0" xfId="3" applyFont="1" applyFill="1"/>
    <xf numFmtId="0" fontId="3" fillId="2" borderId="0" xfId="5" applyFont="1" applyFill="1"/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3" fontId="18" fillId="6" borderId="2" xfId="0" applyNumberFormat="1" applyFont="1" applyFill="1" applyBorder="1" applyAlignment="1">
      <alignment horizontal="center" vertical="center"/>
    </xf>
    <xf numFmtId="3" fontId="18" fillId="6" borderId="3" xfId="0" applyNumberFormat="1" applyFont="1" applyFill="1" applyBorder="1" applyAlignment="1">
      <alignment horizontal="center" vertical="center"/>
    </xf>
    <xf numFmtId="9" fontId="26" fillId="6" borderId="2" xfId="0" applyNumberFormat="1" applyFont="1" applyFill="1" applyBorder="1" applyAlignment="1">
      <alignment horizontal="center"/>
    </xf>
    <xf numFmtId="9" fontId="26" fillId="6" borderId="3" xfId="1" applyFont="1" applyFill="1" applyBorder="1" applyAlignment="1">
      <alignment horizontal="center"/>
    </xf>
    <xf numFmtId="0" fontId="2" fillId="3" borderId="1" xfId="0" applyFont="1" applyFill="1" applyBorder="1"/>
    <xf numFmtId="0" fontId="2" fillId="6" borderId="6" xfId="3" applyFont="1" applyFill="1" applyBorder="1" applyAlignment="1">
      <alignment horizontal="center"/>
    </xf>
    <xf numFmtId="0" fontId="2" fillId="6" borderId="7" xfId="3" applyFont="1" applyFill="1" applyBorder="1" applyAlignment="1">
      <alignment horizontal="center"/>
    </xf>
    <xf numFmtId="0" fontId="13" fillId="2" borderId="8" xfId="0" quotePrefix="1" applyFont="1" applyFill="1" applyBorder="1" applyAlignment="1">
      <alignment wrapText="1"/>
    </xf>
    <xf numFmtId="164" fontId="28" fillId="7" borderId="1" xfId="1" applyNumberFormat="1" applyFont="1" applyFill="1" applyBorder="1" applyAlignment="1">
      <alignment horizontal="center"/>
    </xf>
    <xf numFmtId="0" fontId="27" fillId="7" borderId="1" xfId="0" applyFont="1" applyFill="1" applyBorder="1"/>
    <xf numFmtId="3" fontId="19" fillId="6" borderId="3" xfId="0" applyNumberFormat="1" applyFont="1" applyFill="1" applyBorder="1" applyAlignment="1">
      <alignment horizontal="center" vertical="center"/>
    </xf>
    <xf numFmtId="9" fontId="29" fillId="6" borderId="3" xfId="1" applyFont="1" applyFill="1" applyBorder="1" applyAlignment="1">
      <alignment horizontal="center"/>
    </xf>
    <xf numFmtId="0" fontId="12" fillId="6" borderId="6" xfId="3" applyFont="1" applyFill="1" applyBorder="1" applyAlignment="1">
      <alignment horizontal="center"/>
    </xf>
    <xf numFmtId="0" fontId="12" fillId="6" borderId="7" xfId="3" applyFont="1" applyFill="1" applyBorder="1" applyAlignment="1">
      <alignment horizontal="center"/>
    </xf>
    <xf numFmtId="0" fontId="2" fillId="8" borderId="6" xfId="0" applyFont="1" applyFill="1" applyBorder="1"/>
    <xf numFmtId="0" fontId="12" fillId="4" borderId="6" xfId="0" applyFont="1" applyFill="1" applyBorder="1" applyAlignment="1">
      <alignment horizontal="left" vertical="center" wrapText="1"/>
    </xf>
    <xf numFmtId="0" fontId="15" fillId="5" borderId="20" xfId="3" applyFont="1" applyFill="1" applyBorder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1" fillId="2" borderId="0" xfId="5" applyFont="1" applyFill="1"/>
    <xf numFmtId="0" fontId="31" fillId="2" borderId="0" xfId="0" quotePrefix="1" applyFont="1" applyFill="1" applyAlignment="1">
      <alignment horizontal="left" vertical="center" indent="2" readingOrder="1"/>
    </xf>
    <xf numFmtId="0" fontId="32" fillId="2" borderId="0" xfId="0" quotePrefix="1" applyFont="1" applyFill="1" applyAlignment="1">
      <alignment horizontal="left" vertical="center" indent="2" readingOrder="1"/>
    </xf>
    <xf numFmtId="4" fontId="10" fillId="4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/>
    </xf>
    <xf numFmtId="4" fontId="2" fillId="2" borderId="2" xfId="3" applyNumberFormat="1" applyFont="1" applyFill="1" applyBorder="1" applyAlignment="1">
      <alignment horizontal="center"/>
    </xf>
    <xf numFmtId="4" fontId="2" fillId="2" borderId="3" xfId="3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/>
    </xf>
    <xf numFmtId="4" fontId="14" fillId="2" borderId="3" xfId="3" applyNumberFormat="1" applyFont="1" applyFill="1" applyBorder="1" applyAlignment="1">
      <alignment horizontal="center"/>
    </xf>
    <xf numFmtId="4" fontId="2" fillId="2" borderId="2" xfId="3" applyNumberFormat="1" applyFont="1" applyFill="1" applyBorder="1" applyAlignment="1">
      <alignment horizontal="center" vertical="center"/>
    </xf>
    <xf numFmtId="4" fontId="2" fillId="2" borderId="3" xfId="3" applyNumberFormat="1" applyFont="1" applyFill="1" applyBorder="1" applyAlignment="1">
      <alignment horizontal="center" vertical="center"/>
    </xf>
    <xf numFmtId="4" fontId="14" fillId="2" borderId="3" xfId="3" applyNumberFormat="1" applyFont="1" applyFill="1" applyBorder="1" applyAlignment="1">
      <alignment horizontal="center" vertical="center"/>
    </xf>
    <xf numFmtId="4" fontId="10" fillId="8" borderId="1" xfId="3" applyNumberFormat="1" applyFont="1" applyFill="1" applyBorder="1" applyAlignment="1">
      <alignment horizontal="center"/>
    </xf>
    <xf numFmtId="4" fontId="30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/>
    </xf>
    <xf numFmtId="0" fontId="42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45" fillId="0" borderId="0" xfId="0" applyFont="1" applyAlignment="1">
      <alignment horizontal="justify" vertical="center"/>
    </xf>
    <xf numFmtId="0" fontId="13" fillId="2" borderId="3" xfId="0" quotePrefix="1" applyFont="1" applyFill="1" applyBorder="1" applyAlignment="1">
      <alignment wrapText="1"/>
    </xf>
    <xf numFmtId="4" fontId="4" fillId="2" borderId="3" xfId="0" applyNumberFormat="1" applyFont="1" applyFill="1" applyBorder="1" applyAlignment="1">
      <alignment horizontal="center"/>
    </xf>
    <xf numFmtId="4" fontId="39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57" fillId="2" borderId="0" xfId="0" applyFont="1" applyFill="1"/>
    <xf numFmtId="0" fontId="6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4" fillId="2" borderId="0" xfId="0" applyFont="1" applyFill="1" applyAlignment="1">
      <alignment horizontal="center"/>
    </xf>
    <xf numFmtId="4" fontId="55" fillId="2" borderId="0" xfId="0" applyNumberFormat="1" applyFont="1" applyFill="1" applyAlignment="1">
      <alignment horizontal="center"/>
    </xf>
    <xf numFmtId="0" fontId="0" fillId="6" borderId="0" xfId="0" applyFill="1"/>
    <xf numFmtId="0" fontId="54" fillId="6" borderId="25" xfId="0" applyFont="1" applyFill="1" applyBorder="1" applyAlignment="1">
      <alignment horizontal="center"/>
    </xf>
    <xf numFmtId="0" fontId="54" fillId="6" borderId="24" xfId="0" applyFont="1" applyFill="1" applyBorder="1" applyAlignment="1">
      <alignment horizontal="center"/>
    </xf>
    <xf numFmtId="0" fontId="0" fillId="6" borderId="24" xfId="0" applyFill="1" applyBorder="1"/>
    <xf numFmtId="0" fontId="54" fillId="2" borderId="0" xfId="0" applyFont="1" applyFill="1"/>
    <xf numFmtId="0" fontId="54" fillId="6" borderId="0" xfId="0" applyFont="1" applyFill="1"/>
    <xf numFmtId="10" fontId="59" fillId="6" borderId="0" xfId="0" applyNumberFormat="1" applyFont="1" applyFill="1" applyAlignment="1">
      <alignment horizontal="center"/>
    </xf>
    <xf numFmtId="4" fontId="54" fillId="6" borderId="26" xfId="0" applyNumberFormat="1" applyFont="1" applyFill="1" applyBorder="1" applyAlignment="1">
      <alignment horizontal="center"/>
    </xf>
    <xf numFmtId="4" fontId="54" fillId="6" borderId="0" xfId="0" applyNumberFormat="1" applyFont="1" applyFill="1" applyAlignment="1">
      <alignment horizontal="center"/>
    </xf>
    <xf numFmtId="10" fontId="58" fillId="6" borderId="0" xfId="0" applyNumberFormat="1" applyFont="1" applyFill="1" applyAlignment="1">
      <alignment horizontal="center"/>
    </xf>
    <xf numFmtId="4" fontId="0" fillId="6" borderId="26" xfId="0" applyNumberFormat="1" applyFill="1" applyBorder="1" applyAlignment="1">
      <alignment horizontal="center"/>
    </xf>
    <xf numFmtId="4" fontId="0" fillId="6" borderId="0" xfId="0" applyNumberFormat="1" applyFill="1" applyAlignment="1">
      <alignment horizontal="center"/>
    </xf>
    <xf numFmtId="0" fontId="0" fillId="6" borderId="26" xfId="0" applyFill="1" applyBorder="1"/>
    <xf numFmtId="0" fontId="0" fillId="6" borderId="0" xfId="0" applyFill="1" applyAlignment="1">
      <alignment horizontal="center"/>
    </xf>
    <xf numFmtId="9" fontId="59" fillId="6" borderId="0" xfId="0" applyNumberFormat="1" applyFont="1" applyFill="1" applyAlignment="1">
      <alignment horizontal="center"/>
    </xf>
    <xf numFmtId="9" fontId="60" fillId="6" borderId="0" xfId="0" applyNumberFormat="1" applyFont="1" applyFill="1" applyAlignment="1">
      <alignment horizontal="center"/>
    </xf>
    <xf numFmtId="0" fontId="62" fillId="2" borderId="0" xfId="0" applyFont="1" applyFill="1" applyAlignment="1">
      <alignment horizontal="left"/>
    </xf>
    <xf numFmtId="0" fontId="62" fillId="2" borderId="0" xfId="0" applyFont="1" applyFill="1"/>
    <xf numFmtId="0" fontId="0" fillId="2" borderId="0" xfId="0" applyFill="1" applyProtection="1">
      <protection locked="0"/>
    </xf>
    <xf numFmtId="0" fontId="57" fillId="2" borderId="0" xfId="0" applyFont="1" applyFill="1" applyAlignment="1">
      <alignment horizontal="center"/>
    </xf>
    <xf numFmtId="10" fontId="60" fillId="6" borderId="0" xfId="0" applyNumberFormat="1" applyFont="1" applyFill="1" applyAlignment="1">
      <alignment horizontal="center" vertical="center"/>
    </xf>
    <xf numFmtId="0" fontId="60" fillId="6" borderId="0" xfId="0" applyFont="1" applyFill="1" applyAlignment="1">
      <alignment horizontal="center" vertical="center"/>
    </xf>
    <xf numFmtId="4" fontId="0" fillId="6" borderId="26" xfId="0" applyNumberFormat="1" applyFill="1" applyBorder="1" applyAlignment="1">
      <alignment horizontal="center" vertical="center"/>
    </xf>
    <xf numFmtId="4" fontId="56" fillId="2" borderId="0" xfId="0" applyNumberFormat="1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54" fillId="2" borderId="13" xfId="0" applyFont="1" applyFill="1" applyBorder="1" applyAlignment="1">
      <alignment horizontal="left" vertical="center"/>
    </xf>
    <xf numFmtId="3" fontId="55" fillId="6" borderId="12" xfId="0" applyNumberFormat="1" applyFont="1" applyFill="1" applyBorder="1" applyAlignment="1" applyProtection="1">
      <alignment horizontal="center" vertical="center"/>
      <protection locked="0"/>
    </xf>
    <xf numFmtId="3" fontId="55" fillId="6" borderId="13" xfId="0" applyNumberFormat="1" applyFont="1" applyFill="1" applyBorder="1" applyAlignment="1" applyProtection="1">
      <alignment horizontal="center" vertical="center"/>
      <protection locked="0"/>
    </xf>
    <xf numFmtId="0" fontId="55" fillId="6" borderId="12" xfId="0" applyFont="1" applyFill="1" applyBorder="1" applyAlignment="1" applyProtection="1">
      <alignment horizontal="center" vertical="center"/>
      <protection locked="0"/>
    </xf>
    <xf numFmtId="0" fontId="55" fillId="6" borderId="13" xfId="0" applyFont="1" applyFill="1" applyBorder="1" applyAlignment="1" applyProtection="1">
      <alignment horizontal="center" vertical="center"/>
      <protection locked="0"/>
    </xf>
    <xf numFmtId="164" fontId="29" fillId="6" borderId="2" xfId="0" applyNumberFormat="1" applyFont="1" applyFill="1" applyBorder="1" applyAlignment="1">
      <alignment horizontal="center" vertical="center"/>
    </xf>
    <xf numFmtId="164" fontId="29" fillId="6" borderId="3" xfId="0" applyNumberFormat="1" applyFont="1" applyFill="1" applyBorder="1" applyAlignment="1">
      <alignment horizontal="center" vertical="center"/>
    </xf>
    <xf numFmtId="4" fontId="2" fillId="2" borderId="2" xfId="3" applyNumberFormat="1" applyFont="1" applyFill="1" applyBorder="1" applyAlignment="1">
      <alignment horizontal="center" vertical="center"/>
    </xf>
    <xf numFmtId="4" fontId="2" fillId="2" borderId="3" xfId="3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3" fontId="19" fillId="6" borderId="3" xfId="0" applyNumberFormat="1" applyFont="1" applyFill="1" applyBorder="1" applyAlignment="1">
      <alignment horizontal="center" vertical="center"/>
    </xf>
    <xf numFmtId="10" fontId="25" fillId="6" borderId="6" xfId="0" applyNumberFormat="1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 wrapText="1"/>
    </xf>
    <xf numFmtId="0" fontId="2" fillId="6" borderId="6" xfId="3" applyFont="1" applyFill="1" applyBorder="1" applyAlignment="1">
      <alignment horizontal="center"/>
    </xf>
    <xf numFmtId="0" fontId="2" fillId="6" borderId="7" xfId="3" applyFont="1" applyFill="1" applyBorder="1" applyAlignment="1">
      <alignment horizontal="center"/>
    </xf>
    <xf numFmtId="164" fontId="25" fillId="6" borderId="6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/>
    </xf>
    <xf numFmtId="164" fontId="24" fillId="6" borderId="15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10" fontId="24" fillId="6" borderId="14" xfId="0" applyNumberFormat="1" applyFont="1" applyFill="1" applyBorder="1" applyAlignment="1">
      <alignment horizontal="center"/>
    </xf>
    <xf numFmtId="10" fontId="24" fillId="6" borderId="15" xfId="0" applyNumberFormat="1" applyFont="1" applyFill="1" applyBorder="1" applyAlignment="1">
      <alignment horizontal="center"/>
    </xf>
    <xf numFmtId="3" fontId="24" fillId="6" borderId="8" xfId="0" applyNumberFormat="1" applyFont="1" applyFill="1" applyBorder="1" applyAlignment="1">
      <alignment horizontal="center"/>
    </xf>
    <xf numFmtId="3" fontId="24" fillId="6" borderId="9" xfId="0" applyNumberFormat="1" applyFont="1" applyFill="1" applyBorder="1" applyAlignment="1">
      <alignment horizontal="center"/>
    </xf>
    <xf numFmtId="164" fontId="24" fillId="6" borderId="10" xfId="0" applyNumberFormat="1" applyFont="1" applyFill="1" applyBorder="1" applyAlignment="1">
      <alignment horizontal="center"/>
    </xf>
    <xf numFmtId="164" fontId="24" fillId="6" borderId="11" xfId="0" applyNumberFormat="1" applyFont="1" applyFill="1" applyBorder="1" applyAlignment="1">
      <alignment horizontal="center"/>
    </xf>
    <xf numFmtId="3" fontId="29" fillId="6" borderId="14" xfId="0" applyNumberFormat="1" applyFont="1" applyFill="1" applyBorder="1" applyAlignment="1">
      <alignment horizontal="center" vertical="center"/>
    </xf>
    <xf numFmtId="3" fontId="29" fillId="6" borderId="15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3" fontId="26" fillId="6" borderId="14" xfId="0" applyNumberFormat="1" applyFont="1" applyFill="1" applyBorder="1" applyAlignment="1">
      <alignment horizontal="center" vertical="center"/>
    </xf>
    <xf numFmtId="3" fontId="26" fillId="6" borderId="15" xfId="0" applyNumberFormat="1" applyFont="1" applyFill="1" applyBorder="1" applyAlignment="1">
      <alignment horizontal="center" vertical="center"/>
    </xf>
    <xf numFmtId="3" fontId="26" fillId="6" borderId="8" xfId="0" applyNumberFormat="1" applyFont="1" applyFill="1" applyBorder="1" applyAlignment="1">
      <alignment horizontal="center" vertical="center"/>
    </xf>
    <xf numFmtId="3" fontId="26" fillId="6" borderId="9" xfId="0" applyNumberFormat="1" applyFont="1" applyFill="1" applyBorder="1" applyAlignment="1">
      <alignment horizontal="center" vertical="center"/>
    </xf>
    <xf numFmtId="3" fontId="22" fillId="2" borderId="12" xfId="0" applyNumberFormat="1" applyFont="1" applyFill="1" applyBorder="1" applyAlignment="1">
      <alignment horizontal="center" wrapText="1"/>
    </xf>
    <xf numFmtId="3" fontId="22" fillId="2" borderId="16" xfId="0" applyNumberFormat="1" applyFont="1" applyFill="1" applyBorder="1" applyAlignment="1">
      <alignment horizontal="center" wrapText="1"/>
    </xf>
    <xf numFmtId="3" fontId="22" fillId="2" borderId="13" xfId="0" applyNumberFormat="1" applyFont="1" applyFill="1" applyBorder="1" applyAlignment="1">
      <alignment horizontal="center" wrapText="1"/>
    </xf>
    <xf numFmtId="165" fontId="20" fillId="2" borderId="12" xfId="0" applyNumberFormat="1" applyFont="1" applyFill="1" applyBorder="1" applyAlignment="1">
      <alignment horizontal="center" wrapText="1"/>
    </xf>
    <xf numFmtId="165" fontId="20" fillId="2" borderId="16" xfId="0" applyNumberFormat="1" applyFont="1" applyFill="1" applyBorder="1" applyAlignment="1">
      <alignment horizontal="center" wrapText="1"/>
    </xf>
    <xf numFmtId="165" fontId="20" fillId="2" borderId="13" xfId="0" applyNumberFormat="1" applyFont="1" applyFill="1" applyBorder="1" applyAlignment="1">
      <alignment horizontal="center" wrapText="1"/>
    </xf>
    <xf numFmtId="10" fontId="24" fillId="6" borderId="10" xfId="0" applyNumberFormat="1" applyFont="1" applyFill="1" applyBorder="1" applyAlignment="1">
      <alignment horizontal="center"/>
    </xf>
    <xf numFmtId="10" fontId="24" fillId="6" borderId="11" xfId="0" applyNumberFormat="1" applyFont="1" applyFill="1" applyBorder="1" applyAlignment="1">
      <alignment horizontal="center"/>
    </xf>
    <xf numFmtId="3" fontId="29" fillId="6" borderId="8" xfId="0" applyNumberFormat="1" applyFont="1" applyFill="1" applyBorder="1" applyAlignment="1">
      <alignment horizontal="center"/>
    </xf>
    <xf numFmtId="3" fontId="29" fillId="6" borderId="9" xfId="0" applyNumberFormat="1" applyFont="1" applyFill="1" applyBorder="1" applyAlignment="1">
      <alignment horizontal="center"/>
    </xf>
    <xf numFmtId="0" fontId="8" fillId="5" borderId="17" xfId="3" applyFont="1" applyFill="1" applyBorder="1" applyAlignment="1">
      <alignment horizontal="center" wrapText="1"/>
    </xf>
    <xf numFmtId="0" fontId="8" fillId="5" borderId="18" xfId="3" applyFont="1" applyFill="1" applyBorder="1" applyAlignment="1">
      <alignment horizontal="center" wrapText="1"/>
    </xf>
    <xf numFmtId="0" fontId="8" fillId="5" borderId="19" xfId="3" applyFont="1" applyFill="1" applyBorder="1" applyAlignment="1">
      <alignment horizontal="center" wrapText="1"/>
    </xf>
    <xf numFmtId="0" fontId="16" fillId="5" borderId="17" xfId="3" applyFont="1" applyFill="1" applyBorder="1" applyAlignment="1">
      <alignment horizontal="center"/>
    </xf>
    <xf numFmtId="0" fontId="16" fillId="5" borderId="18" xfId="3" applyFont="1" applyFill="1" applyBorder="1" applyAlignment="1">
      <alignment horizontal="center"/>
    </xf>
    <xf numFmtId="0" fontId="16" fillId="5" borderId="19" xfId="3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3" fontId="9" fillId="2" borderId="12" xfId="0" applyNumberFormat="1" applyFont="1" applyFill="1" applyBorder="1" applyAlignment="1">
      <alignment horizontal="center" wrapText="1"/>
    </xf>
    <xf numFmtId="3" fontId="9" fillId="2" borderId="16" xfId="0" applyNumberFormat="1" applyFont="1" applyFill="1" applyBorder="1" applyAlignment="1">
      <alignment horizontal="center" wrapText="1"/>
    </xf>
    <xf numFmtId="3" fontId="9" fillId="2" borderId="13" xfId="0" applyNumberFormat="1" applyFont="1" applyFill="1" applyBorder="1" applyAlignment="1">
      <alignment horizontal="center" wrapText="1"/>
    </xf>
    <xf numFmtId="0" fontId="33" fillId="2" borderId="0" xfId="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5" borderId="22" xfId="3" applyFont="1" applyFill="1" applyBorder="1" applyAlignment="1">
      <alignment horizontal="center" wrapText="1"/>
    </xf>
    <xf numFmtId="0" fontId="16" fillId="5" borderId="23" xfId="3" applyFont="1" applyFill="1" applyBorder="1" applyAlignment="1">
      <alignment horizontal="center" wrapText="1"/>
    </xf>
    <xf numFmtId="0" fontId="16" fillId="5" borderId="21" xfId="3" applyFont="1" applyFill="1" applyBorder="1" applyAlignment="1">
      <alignment horizontal="center" wrapText="1"/>
    </xf>
    <xf numFmtId="0" fontId="6" fillId="2" borderId="12" xfId="3" applyFont="1" applyFill="1" applyBorder="1" applyAlignment="1">
      <alignment horizontal="center"/>
    </xf>
    <xf numFmtId="0" fontId="6" fillId="2" borderId="16" xfId="3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</cellXfs>
  <cellStyles count="16">
    <cellStyle name="Hyperlink 2" xfId="14" xr:uid="{57DD4391-0B87-4586-85F9-A1D4246D864A}"/>
    <cellStyle name="Hyperlink 3" xfId="13" xr:uid="{094F7830-8562-4732-AC75-435A3BE92DC9}"/>
    <cellStyle name="Normal" xfId="0" builtinId="0"/>
    <cellStyle name="Normal 10" xfId="6" xr:uid="{D0F589D9-B3F0-4D26-96FC-397C0574660D}"/>
    <cellStyle name="Normal 10 2 2" xfId="12" xr:uid="{4E0FB6DA-D12D-46B6-9266-9F6FD92ED16A}"/>
    <cellStyle name="Normal 13 2" xfId="3" xr:uid="{5F8C5DD3-A9F0-43D4-B795-CC9D611FB13C}"/>
    <cellStyle name="Normal 16" xfId="15" xr:uid="{17C9A65B-3248-4121-9FA1-8E0509D7A5BB}"/>
    <cellStyle name="Normal 2" xfId="5" xr:uid="{3DCBCB42-FD8F-4534-93A6-21289DDE4DA9}"/>
    <cellStyle name="Normal 5 2 2" xfId="7" xr:uid="{18334117-AF2B-4C3E-B9F2-EE08C86D2D0E}"/>
    <cellStyle name="Normal 5 2 3" xfId="2" xr:uid="{64CA1CF6-2E85-4B0D-9E56-2A4E5A6FBB88}"/>
    <cellStyle name="Normal 6 2" xfId="9" xr:uid="{CAF836A8-E483-4F1E-9BD4-460632A14063}"/>
    <cellStyle name="Percent" xfId="1" builtinId="5"/>
    <cellStyle name="Percent 2 2" xfId="10" xr:uid="{9A4412A9-15E4-4FAC-8F95-51FF80D8EE47}"/>
    <cellStyle name="Percent 2 5" xfId="8" xr:uid="{A6C0930E-3803-4C94-9C9F-99833A7D66C9}"/>
    <cellStyle name="Percent 4 2" xfId="4" xr:uid="{AE90896A-0BF8-4F6A-89CD-F3AE154B2669}"/>
    <cellStyle name="Percent 7" xfId="11" xr:uid="{0F239001-2CA2-4A25-9648-C3A93E3D52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98428</xdr:colOff>
      <xdr:row>18</xdr:row>
      <xdr:rowOff>15430</xdr:rowOff>
    </xdr:from>
    <xdr:to>
      <xdr:col>3</xdr:col>
      <xdr:colOff>692460</xdr:colOff>
      <xdr:row>19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7A1C4CC1-F00C-41C1-8367-582F14AF7321}"/>
            </a:ext>
          </a:extLst>
        </xdr:cNvPr>
        <xdr:cNvSpPr/>
      </xdr:nvSpPr>
      <xdr:spPr>
        <a:xfrm>
          <a:off x="4122844" y="3190430"/>
          <a:ext cx="594032" cy="198986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6</xdr:col>
      <xdr:colOff>131415</xdr:colOff>
      <xdr:row>18</xdr:row>
      <xdr:rowOff>6828</xdr:rowOff>
    </xdr:from>
    <xdr:to>
      <xdr:col>6</xdr:col>
      <xdr:colOff>725447</xdr:colOff>
      <xdr:row>19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AB217606-9BAA-4AF2-8682-2055D9F29D23}"/>
            </a:ext>
          </a:extLst>
        </xdr:cNvPr>
        <xdr:cNvSpPr/>
      </xdr:nvSpPr>
      <xdr:spPr>
        <a:xfrm>
          <a:off x="5763947" y="4451828"/>
          <a:ext cx="594032" cy="195084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81935</xdr:colOff>
      <xdr:row>17</xdr:row>
      <xdr:rowOff>157369</xdr:rowOff>
    </xdr:from>
    <xdr:to>
      <xdr:col>9</xdr:col>
      <xdr:colOff>675967</xdr:colOff>
      <xdr:row>19</xdr:row>
      <xdr:rowOff>20484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24FD6CA8-11AD-43A5-8D46-D060D7060CD8}"/>
            </a:ext>
          </a:extLst>
        </xdr:cNvPr>
        <xdr:cNvSpPr/>
      </xdr:nvSpPr>
      <xdr:spPr>
        <a:xfrm>
          <a:off x="7138718" y="3611217"/>
          <a:ext cx="594032" cy="24411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12</xdr:col>
      <xdr:colOff>129730</xdr:colOff>
      <xdr:row>17</xdr:row>
      <xdr:rowOff>173935</xdr:rowOff>
    </xdr:from>
    <xdr:to>
      <xdr:col>12</xdr:col>
      <xdr:colOff>723762</xdr:colOff>
      <xdr:row>19</xdr:row>
      <xdr:rowOff>54624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3FE05D01-425D-499B-AB6E-AD8637C8C630}"/>
            </a:ext>
          </a:extLst>
        </xdr:cNvPr>
        <xdr:cNvSpPr/>
      </xdr:nvSpPr>
      <xdr:spPr>
        <a:xfrm>
          <a:off x="8602839" y="3627783"/>
          <a:ext cx="594032" cy="261689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_NODOK&#315;U%20POLITIKAS%20PAMATNOST&#256;DNES%202017%20-%202020\Pielikums%20Nr.1%20-%20ESO&#352;&#256;S%20SITU&#256;CIJAS%20APRAKSTS\Apr&#275;&#311;ini%20&amp;%20grafiki\Darbasp&#275;ka%20nodok&#316;i_05.01.17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taat_ESVG\ESVG95-JR-2007ff\Z_Steuereinnahmen\SAS\PROG\NTL2008\ESAP2GOV_NTL_A_Vorla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taxud-ntd\TAXUDE4\03-E4%20(ex%20C5)%20activities\03.01-Structures%20of%20the%20Taxation%20Systems\03.01.01-Statistics\Current%20edition\05%20Country%20chapters\Country%20chapters%20-%201st%20draft\step%201%20-%20cc%20from%20last%20year\ALL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2.att._Ieņēmumi_ES"/>
      <sheetName val="2.3._2.7.att_DŅ_pa ienāk__bērni"/>
      <sheetName val="2.4.att._DŅ skaita izmaiņas"/>
      <sheetName val="2.5.att._DŅ_pēc reģioniem"/>
      <sheetName val="2.6.att_NM&amp;AAP Latvija"/>
      <sheetName val="2.8.tab.NM ar bērn. pēc ienāk."/>
      <sheetName val="apgādājamie līdz 18 gadiem"/>
      <sheetName val="apgādājamie virs 18 gadiem"/>
      <sheetName val="2.9.att.Pensionār_2015"/>
      <sheetName val="2.9.&amp;2.10.att._IIN_IFP "/>
      <sheetName val="2.10.att._pers.inv_repr_2015"/>
      <sheetName val="2.11.att._pri.pens_apdroš_2015"/>
      <sheetName val="2.13.att_ieņ.sad._2015"/>
      <sheetName val="2.14.att._IIN max likmes ES_"/>
      <sheetName val="2.15.att_2.13.t._IIN_VĢP_Baltij"/>
      <sheetName val="2.17.&amp;2.18.att._VSAOI_Baltija"/>
      <sheetName val="2.19.att._MUN ieņēmumi"/>
      <sheetName val="2.21.tab.MUN_maks_sk"/>
      <sheetName val="2.21.att. MU nodarbinātie"/>
      <sheetName val="MU nod.apgrozīj.(dati 2.21.att)"/>
      <sheetName val="2.22.att. MU_nozares"/>
      <sheetName val="Nozaru apgrozīj (dati 2.22.att)"/>
      <sheetName val="MU_nozares.(2.22_2012)"/>
      <sheetName val="2.23.att._MUN &amp; UIN likmes"/>
      <sheetName val="2.24.att.DŽINI_Eurostat_2015"/>
      <sheetName val="2.25.att.PLAISA_Eurostat_2015"/>
      <sheetName val="2.26.&amp;2.27.att._Nod.plaisa_OECD"/>
      <sheetName val="2.28&amp;2.29.att.efekt.likmes"/>
      <sheetName val="Nodokļu plaisa_ES&amp;Baltija"/>
      <sheetName val="darbaspeka_izmaksas"/>
      <sheetName val="Nod.plaisa_OECD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lage"/>
      <sheetName val="Explanatory notes"/>
      <sheetName val="CodesTexte"/>
      <sheetName val="NTLAssist"/>
      <sheetName val="Sektoren"/>
      <sheetName val="Jahre"/>
      <sheetName val="NTL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s"/>
      <sheetName val="CAP_BASE"/>
      <sheetName val="SPLIT_1"/>
      <sheetName val="SPLIT_2"/>
      <sheetName val="a_gdp_c"/>
      <sheetName val="gdp_growth"/>
      <sheetName val="output_gap"/>
      <sheetName val="D1_D29c"/>
      <sheetName val="P31_S14_DOM"/>
      <sheetName val="P31_S14_estimation"/>
      <sheetName val="exchange rates"/>
      <sheetName val="conversion factors"/>
      <sheetName val="ALLDATA"/>
      <sheetName val="nama_gdp_c_N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E3AE-FBD5-4AE1-8E90-653FD8F9EB76}">
  <dimension ref="B1:M31"/>
  <sheetViews>
    <sheetView tabSelected="1" workbookViewId="0">
      <selection activeCell="D2" sqref="D2:E2"/>
    </sheetView>
  </sheetViews>
  <sheetFormatPr defaultColWidth="9.140625" defaultRowHeight="15" x14ac:dyDescent="0.25"/>
  <cols>
    <col min="1" max="1" width="9.140625" style="84"/>
    <col min="2" max="2" width="37.5703125" style="84" customWidth="1"/>
    <col min="3" max="3" width="27.5703125" style="84" customWidth="1"/>
    <col min="4" max="4" width="11.85546875" style="84" customWidth="1"/>
    <col min="5" max="5" width="9.5703125" style="84" customWidth="1"/>
    <col min="6" max="16384" width="9.140625" style="84"/>
  </cols>
  <sheetData>
    <row r="1" spans="2:13" x14ac:dyDescent="0.25">
      <c r="D1" s="85" t="s">
        <v>0</v>
      </c>
      <c r="E1" s="85"/>
    </row>
    <row r="2" spans="2:13" ht="28.5" customHeight="1" x14ac:dyDescent="0.25">
      <c r="B2" s="93" t="s">
        <v>1</v>
      </c>
      <c r="C2" s="94"/>
      <c r="D2" s="97">
        <v>1800</v>
      </c>
      <c r="E2" s="98"/>
    </row>
    <row r="3" spans="2:13" ht="26.25" customHeight="1" x14ac:dyDescent="0.25">
      <c r="B3" s="95" t="s">
        <v>2</v>
      </c>
      <c r="C3" s="96"/>
      <c r="D3" s="99">
        <v>1</v>
      </c>
      <c r="E3" s="100"/>
    </row>
    <row r="4" spans="2:13" x14ac:dyDescent="0.2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2:13" x14ac:dyDescent="0.25">
      <c r="B5" s="61" t="s">
        <v>3</v>
      </c>
      <c r="C5" s="61"/>
      <c r="D5" s="61"/>
      <c r="E5" s="61"/>
      <c r="F5" s="60"/>
      <c r="G5" s="60"/>
      <c r="H5" s="60"/>
      <c r="I5" s="60"/>
      <c r="J5" s="60"/>
      <c r="K5" s="60"/>
      <c r="L5" s="60"/>
      <c r="M5" s="60"/>
    </row>
    <row r="6" spans="2:13" ht="15.75" x14ac:dyDescent="0.25">
      <c r="B6" s="91" t="s">
        <v>4</v>
      </c>
      <c r="C6" s="91"/>
      <c r="D6" s="91"/>
      <c r="E6" s="91"/>
      <c r="F6" s="60"/>
      <c r="G6" s="60"/>
      <c r="H6" s="60"/>
      <c r="I6" s="60"/>
      <c r="J6" s="60"/>
      <c r="K6" s="60"/>
      <c r="L6" s="60"/>
      <c r="M6" s="60"/>
    </row>
    <row r="7" spans="2:13" ht="15.75" x14ac:dyDescent="0.25">
      <c r="B7" s="62"/>
      <c r="C7" s="62"/>
      <c r="D7" s="62"/>
      <c r="E7" s="62"/>
      <c r="F7" s="60"/>
      <c r="G7" s="60"/>
      <c r="H7" s="60"/>
      <c r="I7" s="60"/>
      <c r="J7" s="60"/>
      <c r="K7" s="60"/>
      <c r="L7" s="60"/>
      <c r="M7" s="60"/>
    </row>
    <row r="8" spans="2:13" x14ac:dyDescent="0.25">
      <c r="B8" s="63" t="s">
        <v>5</v>
      </c>
      <c r="C8" s="64" t="s">
        <v>6</v>
      </c>
      <c r="D8" s="92" t="s">
        <v>7</v>
      </c>
      <c r="E8" s="92"/>
      <c r="F8" s="60"/>
      <c r="G8" s="60"/>
      <c r="H8" s="60"/>
      <c r="I8" s="60"/>
      <c r="J8" s="60"/>
      <c r="K8" s="60"/>
      <c r="L8" s="60"/>
      <c r="M8" s="60"/>
    </row>
    <row r="9" spans="2:13" ht="26.25" x14ac:dyDescent="0.4">
      <c r="B9" s="65">
        <f>Aprēķins!D24</f>
        <v>1334.81</v>
      </c>
      <c r="C9" s="65">
        <f>Aprēķins!G24</f>
        <v>1393.9949999999999</v>
      </c>
      <c r="D9" s="89">
        <f>C9-B9</f>
        <v>59.184999999999945</v>
      </c>
      <c r="E9" s="89"/>
      <c r="F9" s="60"/>
      <c r="G9" s="60"/>
      <c r="H9" s="60"/>
      <c r="I9" s="60"/>
      <c r="J9" s="60"/>
      <c r="K9" s="60"/>
      <c r="L9" s="60"/>
      <c r="M9" s="60"/>
    </row>
    <row r="10" spans="2:13" x14ac:dyDescent="0.25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2:13" ht="15.75" x14ac:dyDescent="0.25">
      <c r="B11" s="90" t="s">
        <v>8</v>
      </c>
      <c r="C11" s="90"/>
      <c r="D11" s="90"/>
      <c r="E11" s="90"/>
      <c r="F11" s="60"/>
      <c r="G11" s="60"/>
      <c r="H11" s="60"/>
      <c r="I11" s="60"/>
      <c r="J11" s="60"/>
      <c r="K11" s="60"/>
      <c r="L11" s="60"/>
      <c r="M11" s="60"/>
    </row>
    <row r="12" spans="2:13" x14ac:dyDescent="0.25">
      <c r="B12" s="64" t="s">
        <v>9</v>
      </c>
      <c r="C12" s="64" t="s">
        <v>6</v>
      </c>
      <c r="D12" s="92" t="s">
        <v>7</v>
      </c>
      <c r="E12" s="92"/>
      <c r="F12" s="60"/>
      <c r="G12" s="60"/>
      <c r="H12" s="60"/>
      <c r="I12" s="60"/>
      <c r="J12" s="60"/>
      <c r="K12" s="60"/>
      <c r="L12" s="60"/>
      <c r="M12" s="60"/>
    </row>
    <row r="13" spans="2:13" ht="26.25" x14ac:dyDescent="0.4">
      <c r="B13" s="65">
        <f>D2+D18</f>
        <v>2224.62</v>
      </c>
      <c r="C13" s="65">
        <f>D2+F18</f>
        <v>2224.62</v>
      </c>
      <c r="D13" s="89">
        <f>C13-B13</f>
        <v>0</v>
      </c>
      <c r="E13" s="89"/>
      <c r="F13" s="60"/>
      <c r="G13" s="60"/>
      <c r="H13" s="60"/>
      <c r="I13" s="60"/>
      <c r="J13" s="60"/>
      <c r="K13" s="60"/>
      <c r="L13" s="60"/>
      <c r="M13" s="60"/>
    </row>
    <row r="14" spans="2:13" x14ac:dyDescent="0.25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2:13" x14ac:dyDescent="0.25">
      <c r="B15" s="61" t="s">
        <v>10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2:13" x14ac:dyDescent="0.25">
      <c r="B16" s="66"/>
      <c r="C16" s="66"/>
      <c r="D16" s="67">
        <v>2024</v>
      </c>
      <c r="E16" s="68"/>
      <c r="F16" s="67">
        <v>2025</v>
      </c>
      <c r="G16" s="69"/>
      <c r="H16" s="68" t="s">
        <v>7</v>
      </c>
      <c r="I16" s="70"/>
      <c r="J16" s="60"/>
      <c r="K16" s="60"/>
      <c r="L16" s="60"/>
      <c r="M16" s="60"/>
    </row>
    <row r="17" spans="2:13" ht="17.25" x14ac:dyDescent="0.25">
      <c r="B17" s="71" t="s">
        <v>11</v>
      </c>
      <c r="C17" s="72">
        <f>SUM(C18:C19)</f>
        <v>0.34089999999999998</v>
      </c>
      <c r="D17" s="73">
        <f>SUM(D18:D19)</f>
        <v>613.62</v>
      </c>
      <c r="E17" s="72">
        <f>SUM(E18:E19)</f>
        <v>0.34089999999999998</v>
      </c>
      <c r="F17" s="73">
        <f>SUM(F18:F19)</f>
        <v>613.62</v>
      </c>
      <c r="G17" s="66"/>
      <c r="H17" s="74">
        <f>SUM(H18:H19)</f>
        <v>0</v>
      </c>
      <c r="I17" s="60"/>
      <c r="J17" s="60"/>
      <c r="K17" s="60"/>
      <c r="L17" s="60"/>
      <c r="M17" s="60"/>
    </row>
    <row r="18" spans="2:13" x14ac:dyDescent="0.25">
      <c r="B18" s="66" t="s">
        <v>12</v>
      </c>
      <c r="C18" s="75">
        <v>0.2359</v>
      </c>
      <c r="D18" s="76">
        <f>Aprēķins!D8+Aprēķins!D12+Aprēķins!D13</f>
        <v>424.62</v>
      </c>
      <c r="E18" s="75">
        <v>0.2359</v>
      </c>
      <c r="F18" s="76">
        <f>Aprēķins!G8+Aprēķins!G12+Aprēķins!G13</f>
        <v>424.62</v>
      </c>
      <c r="G18" s="66"/>
      <c r="H18" s="77">
        <f>F18-D18</f>
        <v>0</v>
      </c>
      <c r="I18" s="60"/>
      <c r="J18" s="60"/>
      <c r="K18" s="60"/>
      <c r="L18" s="60"/>
      <c r="M18" s="60"/>
    </row>
    <row r="19" spans="2:13" x14ac:dyDescent="0.25">
      <c r="B19" s="66" t="s">
        <v>13</v>
      </c>
      <c r="C19" s="75">
        <v>0.105</v>
      </c>
      <c r="D19" s="76">
        <f>Aprēķins!D9+Aprēķins!D15</f>
        <v>189</v>
      </c>
      <c r="E19" s="75">
        <v>0.105</v>
      </c>
      <c r="F19" s="76">
        <f>Aprēķins!G9+Aprēķins!G15</f>
        <v>189</v>
      </c>
      <c r="G19" s="66"/>
      <c r="H19" s="77">
        <f>F19-D19</f>
        <v>0</v>
      </c>
      <c r="I19" s="60"/>
      <c r="J19" s="60"/>
      <c r="K19" s="60"/>
      <c r="L19" s="60"/>
      <c r="M19" s="60"/>
    </row>
    <row r="20" spans="2:13" x14ac:dyDescent="0.25">
      <c r="B20" s="66"/>
      <c r="C20" s="66"/>
      <c r="D20" s="78"/>
      <c r="E20" s="66"/>
      <c r="F20" s="78"/>
      <c r="G20" s="66"/>
      <c r="H20" s="66"/>
      <c r="I20" s="60"/>
      <c r="J20" s="60"/>
      <c r="K20" s="60"/>
      <c r="L20" s="60"/>
      <c r="M20" s="60"/>
    </row>
    <row r="21" spans="2:13" x14ac:dyDescent="0.25">
      <c r="B21" s="71" t="s">
        <v>14</v>
      </c>
      <c r="C21" s="66"/>
      <c r="D21" s="73">
        <f>SUM(D25:D27)</f>
        <v>276.19</v>
      </c>
      <c r="E21" s="66"/>
      <c r="F21" s="73">
        <f>SUM(F25:F27)</f>
        <v>217.005</v>
      </c>
      <c r="G21" s="66"/>
      <c r="H21" s="74">
        <f>F21-D21</f>
        <v>-59.185000000000002</v>
      </c>
      <c r="I21" s="60"/>
      <c r="J21" s="60"/>
      <c r="K21" s="60"/>
      <c r="L21" s="60"/>
      <c r="M21" s="60"/>
    </row>
    <row r="22" spans="2:13" x14ac:dyDescent="0.25">
      <c r="B22" s="66" t="s">
        <v>15</v>
      </c>
      <c r="C22" s="66"/>
      <c r="D22" s="76">
        <f>Aprēķins!B20</f>
        <v>0</v>
      </c>
      <c r="E22" s="66"/>
      <c r="F22" s="76">
        <f>Aprēķins!E20</f>
        <v>510</v>
      </c>
      <c r="G22" s="66"/>
      <c r="H22" s="77"/>
      <c r="I22" s="60"/>
      <c r="J22" s="60"/>
      <c r="K22" s="60"/>
      <c r="L22" s="60"/>
      <c r="M22" s="60"/>
    </row>
    <row r="23" spans="2:13" x14ac:dyDescent="0.25">
      <c r="B23" s="66" t="s">
        <v>16</v>
      </c>
      <c r="C23" s="66"/>
      <c r="D23" s="76">
        <f>Aprēķins!D21</f>
        <v>250</v>
      </c>
      <c r="E23" s="79"/>
      <c r="F23" s="76">
        <f>Aprēķins!G21</f>
        <v>250</v>
      </c>
      <c r="G23" s="66"/>
      <c r="H23" s="77"/>
      <c r="I23" s="60"/>
      <c r="J23" s="60"/>
      <c r="K23" s="60"/>
      <c r="L23" s="60"/>
      <c r="M23" s="60"/>
    </row>
    <row r="24" spans="2:13" x14ac:dyDescent="0.25">
      <c r="B24" s="66"/>
      <c r="C24" s="66"/>
      <c r="D24" s="76"/>
      <c r="E24" s="79"/>
      <c r="F24" s="76"/>
      <c r="G24" s="66"/>
      <c r="H24" s="77"/>
      <c r="I24" s="60"/>
      <c r="J24" s="60"/>
      <c r="K24" s="60"/>
      <c r="L24" s="60"/>
      <c r="M24" s="60"/>
    </row>
    <row r="25" spans="2:13" x14ac:dyDescent="0.25">
      <c r="B25" s="66" t="s">
        <v>17</v>
      </c>
      <c r="C25" s="80">
        <f>Aprēķins!C17</f>
        <v>0.2</v>
      </c>
      <c r="D25" s="76">
        <f>Aprēķins!D17</f>
        <v>245.60000000000002</v>
      </c>
      <c r="E25" s="86">
        <v>0.255</v>
      </c>
      <c r="F25" s="88">
        <f>Aprēķins!G17</f>
        <v>217.005</v>
      </c>
      <c r="G25" s="66"/>
      <c r="H25" s="66"/>
      <c r="I25" s="60"/>
      <c r="J25" s="60"/>
      <c r="K25" s="60"/>
      <c r="L25" s="60"/>
      <c r="M25" s="60"/>
    </row>
    <row r="26" spans="2:13" x14ac:dyDescent="0.25">
      <c r="B26" s="66" t="s">
        <v>18</v>
      </c>
      <c r="C26" s="80">
        <f>Aprēķins!C18</f>
        <v>0.23</v>
      </c>
      <c r="D26" s="76">
        <f>Aprēķins!D18</f>
        <v>30.59</v>
      </c>
      <c r="E26" s="87"/>
      <c r="F26" s="88"/>
      <c r="G26" s="66"/>
      <c r="H26" s="66"/>
      <c r="I26" s="60"/>
      <c r="J26" s="60"/>
      <c r="K26" s="60"/>
      <c r="L26" s="60"/>
      <c r="M26" s="60"/>
    </row>
    <row r="27" spans="2:13" x14ac:dyDescent="0.25">
      <c r="B27" s="66" t="s">
        <v>19</v>
      </c>
      <c r="C27" s="80">
        <f>Aprēķins!C19</f>
        <v>0.31</v>
      </c>
      <c r="D27" s="76">
        <f>Aprēķins!D19</f>
        <v>0</v>
      </c>
      <c r="E27" s="81">
        <v>0.33</v>
      </c>
      <c r="F27" s="76">
        <f>Aprēķins!G19</f>
        <v>0</v>
      </c>
      <c r="G27" s="66"/>
      <c r="H27" s="66"/>
      <c r="I27" s="60"/>
      <c r="J27" s="60"/>
      <c r="K27" s="60"/>
      <c r="L27" s="60"/>
      <c r="M27" s="60"/>
    </row>
    <row r="28" spans="2:13" x14ac:dyDescent="0.25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2:13" x14ac:dyDescent="0.25">
      <c r="B29" s="82" t="s">
        <v>20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2:13" x14ac:dyDescent="0.25">
      <c r="B30" s="83" t="s">
        <v>21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2:13" x14ac:dyDescent="0.25">
      <c r="B31" s="83" t="s">
        <v>22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</sheetData>
  <sheetProtection algorithmName="SHA-512" hashValue="DPsfgpDdv8Hsv/Wxkco4zjFk+Ui9iyohsGmb1IOARUxX4LxbdwFqc2b2bp6M2DAH4B9ds7UbCj8G86AkcWWFYQ==" saltValue="qN02+CxIgvIgioggNz3QwA==" spinCount="100000" sheet="1" objects="1" scenarios="1"/>
  <protectedRanges>
    <protectedRange algorithmName="SHA-512" hashValue="HgnTeyfQNZzRy8qHFa2aCsenNBCoBel1ScnFaB9suEChVZ8ngVxcNRhMeEAQzkaB9rsKlUhyu6X5KNjZqCplsA==" saltValue="j81mCyab1SRTJ19St4zCrg==" spinCount="100000" sqref="B13:E13" name="Range5"/>
    <protectedRange algorithmName="SHA-512" hashValue="/Md6H6IOq1xC8WnwLDP2bSI/TdQ9ys3KZKrMyYvjEmjhClC9Jfi1sDA7RPOlRwLtC1Pj9YHa2NbDjiwA+fCXFg==" saltValue="NJ6/l8kD+dNMBx/S05DfzQ==" spinCount="100000" sqref="B9:E9" name="Range4"/>
    <protectedRange algorithmName="SHA-512" hashValue="qB1jQ7prwJLki5FFMChtYH2/uGE1bTmBoxKnUoxHFyxZWTE/ZXdDL9X8Gg6dzZGw3+y0ZywbCeudvSnWR6BnyA==" saltValue="R6FYn7ZE+iDw54RdTesBzw==" spinCount="100000" sqref="H17:H2627" name="Range3"/>
    <protectedRange algorithmName="SHA-512" hashValue="4st1AbXFWNCdbhrRnxpbEY7Ab7qfkwbXcX2uoyWC2RNqAGE0eRbHVHTqDMdie93SGIReHpvsaqiLa4MsGajE8g==" saltValue="/5OmpofjqWiAWeO1bTBxzg==" spinCount="100000" sqref="F17:F27" name="Range2"/>
    <protectedRange algorithmName="SHA-512" hashValue="nsTb7p836SPXq7EsW+W1KY6lg7jnr1Fhwajne9mUcnnhW1lMv+7E1KgXFrF60okncKRjWHHYh49Oa0zK3TW0Ig==" saltValue="lFhSd8iKu3d81BIbqgwhaA==" spinCount="100000" sqref="D17:D27" name="Range1"/>
  </protectedRanges>
  <mergeCells count="13">
    <mergeCell ref="D1:E1"/>
    <mergeCell ref="E25:E26"/>
    <mergeCell ref="F25:F26"/>
    <mergeCell ref="D13:E13"/>
    <mergeCell ref="B11:E11"/>
    <mergeCell ref="B6:E6"/>
    <mergeCell ref="D12:E12"/>
    <mergeCell ref="B2:C2"/>
    <mergeCell ref="B3:C3"/>
    <mergeCell ref="D2:E2"/>
    <mergeCell ref="D3:E3"/>
    <mergeCell ref="D9:E9"/>
    <mergeCell ref="D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85E0-3B38-4AA2-9290-D874A3E76E51}">
  <sheetPr codeName="Sheet2">
    <tabColor rgb="FFC00000"/>
    <pageSetUpPr fitToPage="1"/>
  </sheetPr>
  <dimension ref="A1:P46"/>
  <sheetViews>
    <sheetView zoomScale="115" zoomScaleNormal="115" workbookViewId="0">
      <selection activeCell="A23" sqref="A23"/>
    </sheetView>
  </sheetViews>
  <sheetFormatPr defaultColWidth="9.140625" defaultRowHeight="15.75" x14ac:dyDescent="0.25"/>
  <cols>
    <col min="1" max="1" width="46.140625" style="1" customWidth="1"/>
    <col min="2" max="2" width="6.140625" style="1" customWidth="1"/>
    <col min="3" max="3" width="5.28515625" style="1" customWidth="1"/>
    <col min="4" max="4" width="11.140625" style="1" customWidth="1"/>
    <col min="5" max="5" width="5.85546875" style="1" customWidth="1"/>
    <col min="6" max="6" width="6" style="1" customWidth="1"/>
    <col min="7" max="7" width="11.5703125" style="1" customWidth="1"/>
    <col min="8" max="8" width="7.42578125" style="3" customWidth="1"/>
    <col min="9" max="9" width="6.28515625" style="3" customWidth="1"/>
    <col min="10" max="10" width="10.7109375" style="3" customWidth="1"/>
    <col min="11" max="11" width="5.140625" style="3" customWidth="1"/>
    <col min="12" max="12" width="5.42578125" style="12" customWidth="1"/>
    <col min="13" max="13" width="12.7109375" style="12" customWidth="1"/>
    <col min="14" max="14" width="7.5703125" style="12" customWidth="1"/>
    <col min="15" max="16384" width="9.140625" style="1"/>
  </cols>
  <sheetData>
    <row r="1" spans="1:14" s="2" customFormat="1" ht="23.1" customHeight="1" x14ac:dyDescent="0.25">
      <c r="A1" s="156" t="s">
        <v>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3"/>
    </row>
    <row r="2" spans="1:14" s="37" customFormat="1" ht="15" x14ac:dyDescent="0.25">
      <c r="A2" s="38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37" customFormat="1" ht="15" x14ac:dyDescent="0.25">
      <c r="A3" s="39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37" customFormat="1" ht="15" x14ac:dyDescent="0.25">
      <c r="A4" s="38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s="3" customFormat="1" ht="14.45" customHeight="1" x14ac:dyDescent="0.25">
      <c r="A5" s="35"/>
      <c r="B5" s="160">
        <v>2024</v>
      </c>
      <c r="C5" s="158"/>
      <c r="D5" s="158"/>
      <c r="E5" s="158">
        <v>2025</v>
      </c>
      <c r="F5" s="158"/>
      <c r="G5" s="158"/>
      <c r="H5" s="158">
        <v>2026</v>
      </c>
      <c r="I5" s="158"/>
      <c r="J5" s="158"/>
      <c r="K5" s="158">
        <v>2027</v>
      </c>
      <c r="L5" s="158"/>
      <c r="M5" s="159"/>
    </row>
    <row r="6" spans="1:14" s="3" customFormat="1" ht="14.45" customHeight="1" x14ac:dyDescent="0.25">
      <c r="A6" s="14" t="s">
        <v>26</v>
      </c>
      <c r="B6" s="109"/>
      <c r="C6" s="110"/>
      <c r="D6" s="40">
        <f>Kalkulators!D2</f>
        <v>1800</v>
      </c>
      <c r="E6" s="109"/>
      <c r="F6" s="110"/>
      <c r="G6" s="40">
        <f>Kalkulators!D2</f>
        <v>1800</v>
      </c>
      <c r="H6" s="109"/>
      <c r="I6" s="110"/>
      <c r="J6" s="40">
        <f>Kalkulators!D2</f>
        <v>1800</v>
      </c>
      <c r="K6" s="109"/>
      <c r="L6" s="110"/>
      <c r="M6" s="40">
        <f>Kalkulators!D2</f>
        <v>1800</v>
      </c>
    </row>
    <row r="7" spans="1:14" s="3" customFormat="1" ht="15" x14ac:dyDescent="0.25">
      <c r="A7" s="15" t="s">
        <v>27</v>
      </c>
      <c r="B7" s="107">
        <f>SUM(B8:C9)</f>
        <v>0.34089999999999998</v>
      </c>
      <c r="C7" s="108"/>
      <c r="D7" s="41">
        <f>SUM(D8:D9)</f>
        <v>613.62</v>
      </c>
      <c r="E7" s="107">
        <f>SUM(E8:F9)</f>
        <v>0.34089999999999998</v>
      </c>
      <c r="F7" s="108"/>
      <c r="G7" s="41">
        <f>SUM(G8:G9)</f>
        <v>613.62</v>
      </c>
      <c r="H7" s="107">
        <f>SUM(H8:I9)</f>
        <v>0.34089999999999998</v>
      </c>
      <c r="I7" s="108"/>
      <c r="J7" s="41">
        <f>SUM(J8:J9)</f>
        <v>613.62</v>
      </c>
      <c r="K7" s="107">
        <f>SUM(K8:L9)</f>
        <v>0.34089999999999998</v>
      </c>
      <c r="L7" s="108"/>
      <c r="M7" s="41">
        <f>SUM(M8:M9)</f>
        <v>613.62</v>
      </c>
    </row>
    <row r="8" spans="1:14" s="3" customFormat="1" ht="15" x14ac:dyDescent="0.25">
      <c r="A8" s="16" t="s">
        <v>28</v>
      </c>
      <c r="B8" s="137">
        <f>23.59%</f>
        <v>0.2359</v>
      </c>
      <c r="C8" s="138"/>
      <c r="D8" s="42">
        <f>IF(D6&lt;B10,D6*B8,B10*B8)</f>
        <v>424.62</v>
      </c>
      <c r="E8" s="137">
        <f>23.59%</f>
        <v>0.2359</v>
      </c>
      <c r="F8" s="138"/>
      <c r="G8" s="42">
        <f>IF(G6&lt;E10,G6*E8,E10*E8)</f>
        <v>424.62</v>
      </c>
      <c r="H8" s="137">
        <f>23.59%</f>
        <v>0.2359</v>
      </c>
      <c r="I8" s="138"/>
      <c r="J8" s="42">
        <f>IF(J6&lt;H10,J6*H8,H10*H8)</f>
        <v>424.62</v>
      </c>
      <c r="K8" s="137">
        <f>23.59%</f>
        <v>0.2359</v>
      </c>
      <c r="L8" s="138"/>
      <c r="M8" s="42">
        <f>IF(M6&lt;K10,M6*K8,K10*K8)</f>
        <v>424.62</v>
      </c>
    </row>
    <row r="9" spans="1:14" s="5" customFormat="1" ht="15" x14ac:dyDescent="0.25">
      <c r="A9" s="18" t="s">
        <v>29</v>
      </c>
      <c r="B9" s="117">
        <f>10.5%</f>
        <v>0.105</v>
      </c>
      <c r="C9" s="118"/>
      <c r="D9" s="43">
        <f>IF(D6&lt;B10,D6*B9,B10*B9)</f>
        <v>189</v>
      </c>
      <c r="E9" s="117">
        <f>10.5%</f>
        <v>0.105</v>
      </c>
      <c r="F9" s="118"/>
      <c r="G9" s="43">
        <f>IF(G6&lt;E10,G6*E9,E10*E9)</f>
        <v>189</v>
      </c>
      <c r="H9" s="117">
        <f>10.5%</f>
        <v>0.105</v>
      </c>
      <c r="I9" s="118"/>
      <c r="J9" s="43">
        <f>IF(J6&lt;H10,J6*H9,H10*H9)</f>
        <v>189</v>
      </c>
      <c r="K9" s="117">
        <f>10.5%</f>
        <v>0.105</v>
      </c>
      <c r="L9" s="118"/>
      <c r="M9" s="43">
        <f>IF(M6&lt;K10, M6*K9, K10*K9)</f>
        <v>189</v>
      </c>
    </row>
    <row r="10" spans="1:14" s="3" customFormat="1" ht="15" x14ac:dyDescent="0.25">
      <c r="A10" s="26" t="s">
        <v>30</v>
      </c>
      <c r="B10" s="119">
        <f>78100/12</f>
        <v>6508.333333333333</v>
      </c>
      <c r="C10" s="120"/>
      <c r="D10" s="44"/>
      <c r="E10" s="139">
        <f>105300/12</f>
        <v>8775</v>
      </c>
      <c r="F10" s="140"/>
      <c r="G10" s="44"/>
      <c r="H10" s="139">
        <f>105300/12</f>
        <v>8775</v>
      </c>
      <c r="I10" s="140"/>
      <c r="J10" s="44"/>
      <c r="K10" s="139">
        <f>105300/12</f>
        <v>8775</v>
      </c>
      <c r="L10" s="140"/>
      <c r="M10" s="44"/>
    </row>
    <row r="11" spans="1:14" s="3" customFormat="1" ht="27.6" customHeight="1" x14ac:dyDescent="0.25">
      <c r="A11" s="15" t="s">
        <v>31</v>
      </c>
      <c r="B11" s="111">
        <f>SUM(B12:C15)</f>
        <v>0.25</v>
      </c>
      <c r="C11" s="112"/>
      <c r="D11" s="45">
        <f>SUM(D12:D15)</f>
        <v>0</v>
      </c>
      <c r="E11" s="111">
        <f>SUM(E12:F15)</f>
        <v>0.25</v>
      </c>
      <c r="F11" s="112"/>
      <c r="G11" s="45">
        <f>SUM(G12:G15)</f>
        <v>0</v>
      </c>
      <c r="H11" s="111">
        <f>SUM(H12:I15)</f>
        <v>0.25</v>
      </c>
      <c r="I11" s="112"/>
      <c r="J11" s="45">
        <f>SUM(J12:J15)</f>
        <v>0</v>
      </c>
      <c r="K11" s="111">
        <f>SUM(K12:L15)</f>
        <v>0.25</v>
      </c>
      <c r="L11" s="112"/>
      <c r="M11" s="45">
        <f>SUM(M12:M15)</f>
        <v>0</v>
      </c>
    </row>
    <row r="12" spans="1:14" s="3" customFormat="1" ht="15" x14ac:dyDescent="0.25">
      <c r="A12" s="7" t="s">
        <v>32</v>
      </c>
      <c r="B12" s="121">
        <v>0.14000000000000001</v>
      </c>
      <c r="C12" s="122"/>
      <c r="D12" s="42">
        <f>IF(D6&lt;B10,0,(D6-B10)*B12)</f>
        <v>0</v>
      </c>
      <c r="E12" s="121">
        <v>0.14000000000000001</v>
      </c>
      <c r="F12" s="122"/>
      <c r="G12" s="42">
        <f>IF(G6&lt;E10,0,(G6-E10)*E12)</f>
        <v>0</v>
      </c>
      <c r="H12" s="121">
        <v>0.14000000000000001</v>
      </c>
      <c r="I12" s="122"/>
      <c r="J12" s="42">
        <f>IF(J6&lt;H10,0,(J6-H10)*H12)</f>
        <v>0</v>
      </c>
      <c r="K12" s="121">
        <v>0.14000000000000001</v>
      </c>
      <c r="L12" s="122"/>
      <c r="M12" s="42">
        <f>IF(M6&lt;K10,0,(M6-K10)*K12)</f>
        <v>0</v>
      </c>
    </row>
    <row r="13" spans="1:14" s="3" customFormat="1" ht="15" x14ac:dyDescent="0.25">
      <c r="A13" s="4" t="s">
        <v>33</v>
      </c>
      <c r="B13" s="113">
        <v>5.0000000000000001E-3</v>
      </c>
      <c r="C13" s="114"/>
      <c r="D13" s="43">
        <f>IF(D6&lt;B10,0,(D6-B10)*B13)</f>
        <v>0</v>
      </c>
      <c r="E13" s="113">
        <v>5.0000000000000001E-3</v>
      </c>
      <c r="F13" s="114"/>
      <c r="G13" s="43">
        <f>IF(G6&lt;E10,0,(G6-E10)*E13)</f>
        <v>0</v>
      </c>
      <c r="H13" s="113">
        <v>5.0000000000000001E-3</v>
      </c>
      <c r="I13" s="114"/>
      <c r="J13" s="43">
        <f>IF(J6&lt;H10,0,(J6-H10)*H13)</f>
        <v>0</v>
      </c>
      <c r="K13" s="113">
        <v>5.0000000000000001E-3</v>
      </c>
      <c r="L13" s="114"/>
      <c r="M13" s="43">
        <f>IF(M6&lt;K10,0,(M6-K10)*K13)</f>
        <v>0</v>
      </c>
    </row>
    <row r="14" spans="1:14" s="3" customFormat="1" ht="14.45" customHeight="1" x14ac:dyDescent="0.25">
      <c r="A14" s="17" t="s">
        <v>34</v>
      </c>
      <c r="B14" s="113">
        <v>0.1</v>
      </c>
      <c r="C14" s="114"/>
      <c r="D14" s="46">
        <f>IF(D6&lt;B10,0,(D6-B10)*B14)</f>
        <v>0</v>
      </c>
      <c r="E14" s="113">
        <v>0.1</v>
      </c>
      <c r="F14" s="114"/>
      <c r="G14" s="46">
        <f>IF(G6&lt;E10,0,(G6-E10)*E14)</f>
        <v>0</v>
      </c>
      <c r="H14" s="113">
        <v>0.1</v>
      </c>
      <c r="I14" s="114"/>
      <c r="J14" s="46">
        <f>IF(J6&lt;H10,0,(J6-H10)*H14)</f>
        <v>0</v>
      </c>
      <c r="K14" s="113">
        <v>0.1</v>
      </c>
      <c r="L14" s="114"/>
      <c r="M14" s="46">
        <f>IF(M6&lt;K10,0,(M6-K10)*K14)</f>
        <v>0</v>
      </c>
    </row>
    <row r="15" spans="1:14" s="3" customFormat="1" ht="14.45" customHeight="1" x14ac:dyDescent="0.25">
      <c r="A15" s="4" t="s">
        <v>35</v>
      </c>
      <c r="B15" s="113">
        <v>5.0000000000000001E-3</v>
      </c>
      <c r="C15" s="114"/>
      <c r="D15" s="43">
        <f>IF(D6&lt;B10,0,(D6-B10)*B15)</f>
        <v>0</v>
      </c>
      <c r="E15" s="113">
        <v>5.0000000000000001E-3</v>
      </c>
      <c r="F15" s="114"/>
      <c r="G15" s="43">
        <f>IF(G6&lt;E10,0,(G6-E10)*E15)</f>
        <v>0</v>
      </c>
      <c r="H15" s="113">
        <v>5.0000000000000001E-3</v>
      </c>
      <c r="I15" s="114"/>
      <c r="J15" s="43">
        <f>IF(J6&lt;H10,0,(J6-H10)*H15)</f>
        <v>0</v>
      </c>
      <c r="K15" s="113">
        <v>5.0000000000000001E-3</v>
      </c>
      <c r="L15" s="114"/>
      <c r="M15" s="43">
        <f>IF(M6&lt;K10,0,((M6-K10)*K15))</f>
        <v>0</v>
      </c>
    </row>
    <row r="16" spans="1:14" s="3" customFormat="1" ht="15" x14ac:dyDescent="0.25">
      <c r="A16" s="23" t="s">
        <v>36</v>
      </c>
      <c r="B16" s="115"/>
      <c r="C16" s="116"/>
      <c r="D16" s="41">
        <f>SUM(D17:D19)</f>
        <v>276.19</v>
      </c>
      <c r="E16" s="115"/>
      <c r="F16" s="116"/>
      <c r="G16" s="41">
        <f>SUM(G17:G19)</f>
        <v>217.005</v>
      </c>
      <c r="H16" s="115"/>
      <c r="I16" s="116"/>
      <c r="J16" s="41">
        <f>SUM(J17:J19)</f>
        <v>206.80500000000001</v>
      </c>
      <c r="K16" s="115"/>
      <c r="L16" s="116"/>
      <c r="M16" s="41">
        <f>SUM(M17:M19)</f>
        <v>201.70500000000001</v>
      </c>
    </row>
    <row r="17" spans="1:16" s="3" customFormat="1" ht="15" x14ac:dyDescent="0.25">
      <c r="A17" s="16" t="s">
        <v>37</v>
      </c>
      <c r="B17" s="19">
        <f>20004/12</f>
        <v>1667</v>
      </c>
      <c r="C17" s="21">
        <v>0.2</v>
      </c>
      <c r="D17" s="47">
        <f>IF((D6-D9-D15-D14-B20-D21)&lt;0,0,IF(D6&lt;B17,(D6-D9-D15-D14-B20-D21)*C17,(B17-D9-D15-D14-B20-D21)*C17))</f>
        <v>245.60000000000002</v>
      </c>
      <c r="E17" s="105">
        <f>E10</f>
        <v>8775</v>
      </c>
      <c r="F17" s="101">
        <v>0.255</v>
      </c>
      <c r="G17" s="103">
        <f>IF((G6-G9-G15-G14-E20-G21)&lt;0,0,(G6-G9-G15-G14-E20-G21)*F17)</f>
        <v>217.005</v>
      </c>
      <c r="H17" s="105">
        <f>H10</f>
        <v>8775</v>
      </c>
      <c r="I17" s="101">
        <v>0.255</v>
      </c>
      <c r="J17" s="103">
        <f>IF((J6-J9-J15-J14-H20-J21)&lt;0,0,(J6-J9-J15-J14-H20-J21)*I17)</f>
        <v>206.80500000000001</v>
      </c>
      <c r="K17" s="105">
        <f>K10</f>
        <v>8775</v>
      </c>
      <c r="L17" s="101">
        <v>0.255</v>
      </c>
      <c r="M17" s="103">
        <f>IF((M6-M9-M15-M14-K20-M21)&lt;0,0,(M6-M9-M15-M14-K20-M21)*L17)</f>
        <v>201.70500000000001</v>
      </c>
    </row>
    <row r="18" spans="1:16" s="3" customFormat="1" ht="15" x14ac:dyDescent="0.25">
      <c r="A18" s="4" t="s">
        <v>38</v>
      </c>
      <c r="B18" s="20">
        <f>B17</f>
        <v>1667</v>
      </c>
      <c r="C18" s="22">
        <v>0.23</v>
      </c>
      <c r="D18" s="48">
        <f>IF(D6&lt;B18,0,(D6-B18)*C18)</f>
        <v>30.59</v>
      </c>
      <c r="E18" s="106"/>
      <c r="F18" s="102"/>
      <c r="G18" s="104"/>
      <c r="H18" s="106"/>
      <c r="I18" s="102"/>
      <c r="J18" s="104"/>
      <c r="K18" s="106"/>
      <c r="L18" s="102"/>
      <c r="M18" s="104"/>
    </row>
    <row r="19" spans="1:16" s="3" customFormat="1" ht="15" x14ac:dyDescent="0.25">
      <c r="A19" s="4" t="s">
        <v>39</v>
      </c>
      <c r="B19" s="20">
        <f>B10</f>
        <v>6508.333333333333</v>
      </c>
      <c r="C19" s="22">
        <v>0.31</v>
      </c>
      <c r="D19" s="49">
        <f>D14</f>
        <v>0</v>
      </c>
      <c r="E19" s="29">
        <f>E10</f>
        <v>8775</v>
      </c>
      <c r="F19" s="30">
        <v>0.33</v>
      </c>
      <c r="G19" s="49">
        <f>G14</f>
        <v>0</v>
      </c>
      <c r="H19" s="29">
        <f>H10</f>
        <v>8775</v>
      </c>
      <c r="I19" s="30">
        <v>0.33</v>
      </c>
      <c r="J19" s="49">
        <f>IF(J6&lt;H19,0, (J6-H19)*I19)</f>
        <v>0</v>
      </c>
      <c r="K19" s="29">
        <f>K10</f>
        <v>8775</v>
      </c>
      <c r="L19" s="30">
        <v>0.33</v>
      </c>
      <c r="M19" s="49">
        <f>IF(M6&lt;K19,0, (M6-K19)*L19)</f>
        <v>0</v>
      </c>
    </row>
    <row r="20" spans="1:16" s="3" customFormat="1" ht="15" x14ac:dyDescent="0.25">
      <c r="A20" s="56" t="s">
        <v>40</v>
      </c>
      <c r="B20" s="127">
        <f>IF(D6-B32&lt;0,B30,(IF((B30-B34*(D6-B32))&gt;0,(B30-B34*(D6-B32)),0)))</f>
        <v>0</v>
      </c>
      <c r="C20" s="128"/>
      <c r="D20" s="57"/>
      <c r="E20" s="123">
        <f>IF(D6-E32&lt;0,E30,(IF((E30-E34*(D6-E32))&gt;0,(E30-E34*(D6-E32)),0)))</f>
        <v>510</v>
      </c>
      <c r="F20" s="124"/>
      <c r="G20" s="58"/>
      <c r="H20" s="123">
        <f>IF(G6-H32&lt;0,H30,(IF((H30-H34*(G6-H32))&gt;0,(H30-H34*(G6-H32)),0)))</f>
        <v>550</v>
      </c>
      <c r="I20" s="124"/>
      <c r="J20" s="58"/>
      <c r="K20" s="123">
        <f>IF(J6-K32&lt;0,K30,(IF((K30-K34*(J6-K32))&gt;0,(K30-K34*(J6-K32)),0)))</f>
        <v>570</v>
      </c>
      <c r="L20" s="124"/>
      <c r="M20" s="57"/>
    </row>
    <row r="21" spans="1:16" s="3" customFormat="1" ht="30" x14ac:dyDescent="0.25">
      <c r="A21" s="56" t="s">
        <v>41</v>
      </c>
      <c r="B21" s="129">
        <v>250</v>
      </c>
      <c r="C21" s="130"/>
      <c r="D21" s="59">
        <f>B21*Kalkulators!D3</f>
        <v>250</v>
      </c>
      <c r="E21" s="129">
        <v>250</v>
      </c>
      <c r="F21" s="130"/>
      <c r="G21" s="59">
        <f>E21*Kalkulators!D3</f>
        <v>250</v>
      </c>
      <c r="H21" s="129">
        <v>250</v>
      </c>
      <c r="I21" s="130"/>
      <c r="J21" s="59">
        <f>H21*Kalkulators!D3</f>
        <v>250</v>
      </c>
      <c r="K21" s="129">
        <v>250</v>
      </c>
      <c r="L21" s="130"/>
      <c r="M21" s="59">
        <f>K21*Kalkulators!D3</f>
        <v>250</v>
      </c>
    </row>
    <row r="22" spans="1:16" s="3" customFormat="1" ht="15" x14ac:dyDescent="0.25">
      <c r="A22" s="33" t="s">
        <v>42</v>
      </c>
      <c r="B22" s="24"/>
      <c r="C22" s="25"/>
      <c r="D22" s="50">
        <f>D8+D12+D13</f>
        <v>424.62</v>
      </c>
      <c r="E22" s="24"/>
      <c r="F22" s="25"/>
      <c r="G22" s="50">
        <f>G8+G12+G13</f>
        <v>424.62</v>
      </c>
      <c r="H22" s="24"/>
      <c r="I22" s="25"/>
      <c r="J22" s="50">
        <f>J8+J12+J13</f>
        <v>424.62</v>
      </c>
      <c r="K22" s="24"/>
      <c r="L22" s="25"/>
      <c r="M22" s="50">
        <f>M8+M12+M13</f>
        <v>424.62</v>
      </c>
    </row>
    <row r="23" spans="1:16" s="3" customFormat="1" ht="15" x14ac:dyDescent="0.25">
      <c r="A23" s="33" t="s">
        <v>43</v>
      </c>
      <c r="B23" s="24"/>
      <c r="C23" s="25"/>
      <c r="D23" s="50">
        <f>D9+D15+D16</f>
        <v>465.19</v>
      </c>
      <c r="E23" s="24"/>
      <c r="F23" s="25"/>
      <c r="G23" s="50">
        <f>G9+G15+G16</f>
        <v>406.005</v>
      </c>
      <c r="H23" s="24"/>
      <c r="I23" s="25"/>
      <c r="J23" s="50">
        <f>J9+J15+J16</f>
        <v>395.80500000000001</v>
      </c>
      <c r="K23" s="24"/>
      <c r="L23" s="25"/>
      <c r="M23" s="50">
        <f>M9+M15+M16</f>
        <v>390.70500000000004</v>
      </c>
    </row>
    <row r="24" spans="1:16" s="3" customFormat="1" x14ac:dyDescent="0.25">
      <c r="A24" s="34" t="s">
        <v>44</v>
      </c>
      <c r="B24" s="31"/>
      <c r="C24" s="32"/>
      <c r="D24" s="51">
        <f>D6-D23</f>
        <v>1334.81</v>
      </c>
      <c r="E24" s="31"/>
      <c r="F24" s="32"/>
      <c r="G24" s="51">
        <f>G6-G23</f>
        <v>1393.9949999999999</v>
      </c>
      <c r="H24" s="31"/>
      <c r="I24" s="32"/>
      <c r="J24" s="51">
        <f>J6-J23</f>
        <v>1404.1949999999999</v>
      </c>
      <c r="K24" s="31"/>
      <c r="L24" s="32"/>
      <c r="M24" s="51">
        <f>M6-M23</f>
        <v>1409.2950000000001</v>
      </c>
    </row>
    <row r="25" spans="1:16" s="3" customFormat="1" ht="15" x14ac:dyDescent="0.25">
      <c r="A25" s="6" t="s">
        <v>45</v>
      </c>
      <c r="B25" s="24"/>
      <c r="C25" s="25"/>
      <c r="D25" s="52">
        <f>D6+D22</f>
        <v>2224.62</v>
      </c>
      <c r="E25" s="24"/>
      <c r="F25" s="25"/>
      <c r="G25" s="52">
        <f>G6+G22</f>
        <v>2224.62</v>
      </c>
      <c r="H25" s="24"/>
      <c r="I25" s="25"/>
      <c r="J25" s="52">
        <f>J6+J22</f>
        <v>2224.62</v>
      </c>
      <c r="K25" s="24"/>
      <c r="L25" s="25"/>
      <c r="M25" s="52">
        <f>M6+M22</f>
        <v>2224.62</v>
      </c>
    </row>
    <row r="26" spans="1:16" s="5" customFormat="1" ht="15" x14ac:dyDescent="0.25">
      <c r="A26" s="28" t="s">
        <v>46</v>
      </c>
      <c r="B26" s="125"/>
      <c r="C26" s="126"/>
      <c r="D26" s="27">
        <f>(D22+D23)/D25</f>
        <v>0.39998291843101291</v>
      </c>
      <c r="E26" s="125"/>
      <c r="F26" s="126"/>
      <c r="G26" s="27">
        <f>(G22+G23)/G25</f>
        <v>0.37337837473366242</v>
      </c>
      <c r="H26" s="125"/>
      <c r="I26" s="126"/>
      <c r="J26" s="27">
        <f>(J22+J23)/J25</f>
        <v>0.36879332200555598</v>
      </c>
      <c r="K26" s="125"/>
      <c r="L26" s="126"/>
      <c r="M26" s="27">
        <f>(M22+M23)/M25</f>
        <v>0.36650079564150284</v>
      </c>
    </row>
    <row r="27" spans="1:16" s="5" customFormat="1" ht="15" x14ac:dyDescent="0.25">
      <c r="A27" s="28" t="s">
        <v>47</v>
      </c>
      <c r="B27" s="125"/>
      <c r="C27" s="126"/>
      <c r="D27" s="27">
        <f>D16/D6</f>
        <v>0.15343888888888887</v>
      </c>
      <c r="E27" s="125"/>
      <c r="F27" s="126"/>
      <c r="G27" s="27">
        <f>G16/G6</f>
        <v>0.12055833333333334</v>
      </c>
      <c r="H27" s="125"/>
      <c r="I27" s="126"/>
      <c r="J27" s="27">
        <f>J16/J6</f>
        <v>0.11489166666666667</v>
      </c>
      <c r="K27" s="125"/>
      <c r="L27" s="126"/>
      <c r="M27" s="27">
        <f>M16/M6</f>
        <v>0.11205833333333334</v>
      </c>
    </row>
    <row r="29" spans="1:16" x14ac:dyDescent="0.25">
      <c r="A29" s="9" t="s">
        <v>48</v>
      </c>
      <c r="B29" s="141">
        <v>2024</v>
      </c>
      <c r="C29" s="142"/>
      <c r="D29" s="143"/>
      <c r="E29" s="144">
        <v>2025</v>
      </c>
      <c r="F29" s="145"/>
      <c r="G29" s="146"/>
      <c r="H29" s="144">
        <v>2026</v>
      </c>
      <c r="I29" s="145"/>
      <c r="J29" s="146"/>
      <c r="K29" s="144">
        <v>2027</v>
      </c>
      <c r="L29" s="145"/>
      <c r="M29" s="146"/>
      <c r="O29" s="12"/>
      <c r="P29" s="12"/>
    </row>
    <row r="30" spans="1:16" s="10" customFormat="1" ht="12.75" x14ac:dyDescent="0.2">
      <c r="A30" s="8" t="s">
        <v>49</v>
      </c>
      <c r="B30" s="167">
        <v>500</v>
      </c>
      <c r="C30" s="168"/>
      <c r="D30" s="169"/>
      <c r="E30" s="147">
        <v>510</v>
      </c>
      <c r="F30" s="148"/>
      <c r="G30" s="149"/>
      <c r="H30" s="147">
        <v>550</v>
      </c>
      <c r="I30" s="148"/>
      <c r="J30" s="149"/>
      <c r="K30" s="147">
        <v>570</v>
      </c>
      <c r="L30" s="148"/>
      <c r="M30" s="149"/>
      <c r="N30" s="12"/>
      <c r="O30" s="12"/>
      <c r="P30" s="12"/>
    </row>
    <row r="31" spans="1:16" s="10" customFormat="1" ht="12.75" x14ac:dyDescent="0.2">
      <c r="A31" s="8" t="s">
        <v>50</v>
      </c>
      <c r="B31" s="164">
        <v>0</v>
      </c>
      <c r="C31" s="165"/>
      <c r="D31" s="166"/>
      <c r="E31" s="161"/>
      <c r="F31" s="162"/>
      <c r="G31" s="163"/>
      <c r="H31" s="150"/>
      <c r="I31" s="151"/>
      <c r="J31" s="152"/>
      <c r="K31" s="150"/>
      <c r="L31" s="151"/>
      <c r="M31" s="152"/>
      <c r="N31" s="12"/>
      <c r="O31" s="12"/>
      <c r="P31" s="12"/>
    </row>
    <row r="32" spans="1:16" s="10" customFormat="1" ht="12.75" x14ac:dyDescent="0.2">
      <c r="A32" s="8" t="s">
        <v>51</v>
      </c>
      <c r="B32" s="131">
        <v>500</v>
      </c>
      <c r="C32" s="132"/>
      <c r="D32" s="133"/>
      <c r="E32" s="150"/>
      <c r="F32" s="151"/>
      <c r="G32" s="152"/>
      <c r="H32" s="153"/>
      <c r="I32" s="154"/>
      <c r="J32" s="155"/>
      <c r="K32" s="153"/>
      <c r="L32" s="154"/>
      <c r="M32" s="155"/>
      <c r="N32" s="12"/>
      <c r="O32" s="12"/>
      <c r="P32" s="12"/>
    </row>
    <row r="33" spans="1:16" s="10" customFormat="1" ht="12.75" x14ac:dyDescent="0.2">
      <c r="A33" s="8" t="s">
        <v>52</v>
      </c>
      <c r="B33" s="131">
        <v>1800</v>
      </c>
      <c r="C33" s="132"/>
      <c r="D33" s="133"/>
      <c r="E33" s="131"/>
      <c r="F33" s="132"/>
      <c r="G33" s="133"/>
      <c r="H33" s="131"/>
      <c r="I33" s="132"/>
      <c r="J33" s="133"/>
      <c r="K33" s="131"/>
      <c r="L33" s="132"/>
      <c r="M33" s="133"/>
      <c r="N33" s="12"/>
      <c r="O33" s="12"/>
      <c r="P33" s="12"/>
    </row>
    <row r="34" spans="1:16" s="10" customFormat="1" ht="12.75" x14ac:dyDescent="0.2">
      <c r="A34" s="11" t="s">
        <v>53</v>
      </c>
      <c r="B34" s="134">
        <f>(B30-B31)/(B33-B32)</f>
        <v>0.38461538461538464</v>
      </c>
      <c r="C34" s="135"/>
      <c r="D34" s="136"/>
      <c r="E34" s="134"/>
      <c r="F34" s="135"/>
      <c r="G34" s="136"/>
      <c r="H34" s="134"/>
      <c r="I34" s="135"/>
      <c r="J34" s="136"/>
      <c r="K34" s="134"/>
      <c r="L34" s="135"/>
      <c r="M34" s="136"/>
      <c r="N34" s="12"/>
      <c r="O34" s="12"/>
      <c r="P34" s="12"/>
    </row>
    <row r="37" spans="1:16" x14ac:dyDescent="0.25">
      <c r="A37" s="53"/>
    </row>
    <row r="38" spans="1:16" x14ac:dyDescent="0.25">
      <c r="A38" s="53"/>
    </row>
    <row r="39" spans="1:16" x14ac:dyDescent="0.25">
      <c r="A39" s="54"/>
    </row>
    <row r="40" spans="1:16" x14ac:dyDescent="0.25">
      <c r="A40" s="54"/>
    </row>
    <row r="41" spans="1:16" x14ac:dyDescent="0.25">
      <c r="A41" s="53"/>
    </row>
    <row r="42" spans="1:16" ht="75" x14ac:dyDescent="0.25">
      <c r="A42" s="53" t="s">
        <v>54</v>
      </c>
    </row>
    <row r="43" spans="1:16" ht="30" x14ac:dyDescent="0.25">
      <c r="A43" s="53" t="s">
        <v>55</v>
      </c>
    </row>
    <row r="44" spans="1:16" ht="45" x14ac:dyDescent="0.25">
      <c r="A44" s="53" t="s">
        <v>56</v>
      </c>
    </row>
    <row r="45" spans="1:16" ht="30" x14ac:dyDescent="0.25">
      <c r="A45" s="53" t="s">
        <v>57</v>
      </c>
    </row>
    <row r="46" spans="1:16" x14ac:dyDescent="0.25">
      <c r="A46" s="55" t="s">
        <v>58</v>
      </c>
    </row>
  </sheetData>
  <sheetProtection algorithmName="SHA-512" hashValue="0CGWQLnvIdeUDYHjO+blrA3MKnWnaAZMDYPXPgirhctLllEwc+TBfG1Nhf+zWK86mMXIRZU2CMqMft8G7GkAGw==" saltValue="uoUw0Qa4S66u2kFzXN15ng==" spinCount="100000" sheet="1" formatCells="0" formatColumns="0" formatRows="0" insertColumns="0" insertRows="0" insertHyperlinks="0" deleteColumns="0" deleteRows="0" sort="0" autoFilter="0" pivotTables="0"/>
  <mergeCells count="98">
    <mergeCell ref="E32:G32"/>
    <mergeCell ref="A1:M1"/>
    <mergeCell ref="K5:M5"/>
    <mergeCell ref="K6:L6"/>
    <mergeCell ref="K7:L7"/>
    <mergeCell ref="K8:L8"/>
    <mergeCell ref="B5:D5"/>
    <mergeCell ref="E5:G5"/>
    <mergeCell ref="H5:J5"/>
    <mergeCell ref="B8:C8"/>
    <mergeCell ref="E31:G31"/>
    <mergeCell ref="B31:D31"/>
    <mergeCell ref="B32:D32"/>
    <mergeCell ref="E30:G30"/>
    <mergeCell ref="E27:F27"/>
    <mergeCell ref="B30:D30"/>
    <mergeCell ref="H34:J34"/>
    <mergeCell ref="K9:L9"/>
    <mergeCell ref="K34:M34"/>
    <mergeCell ref="H29:J29"/>
    <mergeCell ref="H30:J30"/>
    <mergeCell ref="H31:J31"/>
    <mergeCell ref="H32:J32"/>
    <mergeCell ref="H33:J33"/>
    <mergeCell ref="K29:M29"/>
    <mergeCell ref="K30:M30"/>
    <mergeCell ref="K31:M31"/>
    <mergeCell ref="K32:M32"/>
    <mergeCell ref="K33:M33"/>
    <mergeCell ref="H27:I27"/>
    <mergeCell ref="K10:L10"/>
    <mergeCell ref="K11:L11"/>
    <mergeCell ref="E34:G34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20:I20"/>
    <mergeCell ref="H26:I26"/>
    <mergeCell ref="E29:G29"/>
    <mergeCell ref="E33:G33"/>
    <mergeCell ref="B33:D33"/>
    <mergeCell ref="B34:D34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0:F20"/>
    <mergeCell ref="B27:C27"/>
    <mergeCell ref="B29:D29"/>
    <mergeCell ref="K12:L12"/>
    <mergeCell ref="K13:L13"/>
    <mergeCell ref="K14:L14"/>
    <mergeCell ref="K15:L15"/>
    <mergeCell ref="K16:L16"/>
    <mergeCell ref="K20:L20"/>
    <mergeCell ref="K26:L26"/>
    <mergeCell ref="K27:L27"/>
    <mergeCell ref="E26:F26"/>
    <mergeCell ref="B20:C20"/>
    <mergeCell ref="B26:C26"/>
    <mergeCell ref="B21:C21"/>
    <mergeCell ref="E21:F21"/>
    <mergeCell ref="H21:I21"/>
    <mergeCell ref="K21:L21"/>
    <mergeCell ref="B16:C16"/>
    <mergeCell ref="B15:C15"/>
    <mergeCell ref="B9:C9"/>
    <mergeCell ref="B10:C10"/>
    <mergeCell ref="B12:C12"/>
    <mergeCell ref="B7:C7"/>
    <mergeCell ref="B6:C6"/>
    <mergeCell ref="B11:C11"/>
    <mergeCell ref="B14:C14"/>
    <mergeCell ref="B13:C13"/>
    <mergeCell ref="L17:L18"/>
    <mergeCell ref="G17:G18"/>
    <mergeCell ref="J17:J18"/>
    <mergeCell ref="M17:M18"/>
    <mergeCell ref="E17:E18"/>
    <mergeCell ref="F17:F18"/>
    <mergeCell ref="H17:H18"/>
    <mergeCell ref="I17:I18"/>
    <mergeCell ref="K17:K18"/>
  </mergeCells>
  <phoneticPr fontId="17" type="noConversion"/>
  <pageMargins left="0.7" right="0.7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26363C260C05C44A2214053756AF78D" ma:contentTypeVersion="6" ma:contentTypeDescription="Izveidot jaunu dokumentu." ma:contentTypeScope="" ma:versionID="3083c415df6798ffed94565c98152875">
  <xsd:schema xmlns:xsd="http://www.w3.org/2001/XMLSchema" xmlns:xs="http://www.w3.org/2001/XMLSchema" xmlns:p="http://schemas.microsoft.com/office/2006/metadata/properties" xmlns:ns1="http://schemas.microsoft.com/sharepoint/v3" xmlns:ns2="9876885c-309a-4d7c-9e69-2fe2810246c7" targetNamespace="http://schemas.microsoft.com/office/2006/metadata/properties" ma:root="true" ma:fieldsID="1713cd874a764de52aaeed96d5661274" ns1:_="" ns2:_="">
    <xsd:import namespace="http://schemas.microsoft.com/sharepoint/v3"/>
    <xsd:import namespace="9876885c-309a-4d7c-9e69-2fe281024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6885c-309a-4d7c-9e69-2fe281024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E7657A-9C9E-4BB7-9B03-47C3536E9B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150D60C-B637-4386-AA7A-200412DB8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76885c-309a-4d7c-9e69-2fe281024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5B58BF-1B01-46DC-80B1-1336131E88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3e7d20-2181-4348-af28-4cbf4a40754e}" enabled="1" method="Privilege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Kalkulators</vt:lpstr>
      <vt:lpstr>Aprēķins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Kodoliņa-Miglāne</dc:creator>
  <cp:keywords/>
  <dc:description/>
  <cp:lastModifiedBy>Agita Pudule</cp:lastModifiedBy>
  <cp:revision/>
  <dcterms:created xsi:type="dcterms:W3CDTF">2024-01-25T07:41:53Z</dcterms:created>
  <dcterms:modified xsi:type="dcterms:W3CDTF">2024-09-11T06:53:36Z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0x010100126363C260C05C44A2214053756AF78D</vt:lpwstr>
  </property>
</Properties>
</file>