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inese_runkovska_fm_gov_lv/Documents/Bd-runko (fkpersonal$PFD)/IIN/"/>
    </mc:Choice>
  </mc:AlternateContent>
  <xr:revisionPtr revIDLastSave="0" documentId="8_{F63632F9-046C-414E-8AC8-1D46D05465EC}" xr6:coauthVersionLast="47" xr6:coauthVersionMax="47" xr10:uidLastSave="{00000000-0000-0000-0000-000000000000}"/>
  <bookViews>
    <workbookView xWindow="-110" yWindow="-110" windowWidth="19420" windowHeight="10420" xr2:uid="{1B32BC45-3638-4D5C-B753-0EC6D21F8030}"/>
  </bookViews>
  <sheets>
    <sheet name="IIN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15" i="2"/>
  <c r="N11" i="2"/>
  <c r="M11" i="2"/>
  <c r="L11" i="2"/>
  <c r="K11" i="2"/>
  <c r="J11" i="2"/>
  <c r="I11" i="2"/>
  <c r="H11" i="2"/>
  <c r="G11" i="2"/>
  <c r="E11" i="2"/>
  <c r="D11" i="2"/>
  <c r="C11" i="2"/>
  <c r="F11" i="2"/>
  <c r="E9" i="2"/>
  <c r="D9" i="2"/>
  <c r="I9" i="2"/>
  <c r="K9" i="2"/>
  <c r="C9" i="2"/>
  <c r="N9" i="2"/>
  <c r="M9" i="2"/>
  <c r="L9" i="2"/>
  <c r="L7" i="2"/>
  <c r="J15" i="2"/>
  <c r="I15" i="2"/>
  <c r="J9" i="2"/>
  <c r="I7" i="2"/>
  <c r="H9" i="2"/>
  <c r="G9" i="2"/>
  <c r="F7" i="2"/>
  <c r="C15" i="2"/>
  <c r="C7" i="2"/>
  <c r="K58" i="2"/>
  <c r="G58" i="2"/>
  <c r="C58" i="2"/>
  <c r="B58" i="2"/>
  <c r="N57" i="2"/>
  <c r="M57" i="2"/>
  <c r="L57" i="2"/>
  <c r="K57" i="2"/>
  <c r="J57" i="2"/>
  <c r="I57" i="2"/>
  <c r="H57" i="2"/>
  <c r="G57" i="2"/>
  <c r="E57" i="2"/>
  <c r="D57" i="2"/>
  <c r="C57" i="2"/>
  <c r="N56" i="2"/>
  <c r="M56" i="2"/>
  <c r="L56" i="2"/>
  <c r="K56" i="2"/>
  <c r="J56" i="2"/>
  <c r="I56" i="2"/>
  <c r="H56" i="2"/>
  <c r="G56" i="2"/>
  <c r="E56" i="2"/>
  <c r="D56" i="2"/>
  <c r="C56" i="2"/>
  <c r="N55" i="2"/>
  <c r="M55" i="2"/>
  <c r="L55" i="2"/>
  <c r="K55" i="2"/>
  <c r="J55" i="2"/>
  <c r="I55" i="2"/>
  <c r="H55" i="2"/>
  <c r="G55" i="2"/>
  <c r="E55" i="2"/>
  <c r="D55" i="2"/>
  <c r="C55" i="2"/>
  <c r="N54" i="2"/>
  <c r="M54" i="2"/>
  <c r="L54" i="2"/>
  <c r="K54" i="2"/>
  <c r="J54" i="2"/>
  <c r="I54" i="2"/>
  <c r="H54" i="2"/>
  <c r="G54" i="2"/>
  <c r="E54" i="2"/>
  <c r="D54" i="2"/>
  <c r="C54" i="2"/>
  <c r="N53" i="2"/>
  <c r="M53" i="2"/>
  <c r="L53" i="2"/>
  <c r="K53" i="2"/>
  <c r="J53" i="2"/>
  <c r="I53" i="2"/>
  <c r="H53" i="2"/>
  <c r="G53" i="2"/>
  <c r="E53" i="2"/>
  <c r="D53" i="2"/>
  <c r="C53" i="2"/>
  <c r="N52" i="2"/>
  <c r="M52" i="2"/>
  <c r="L52" i="2"/>
  <c r="K52" i="2"/>
  <c r="J52" i="2"/>
  <c r="I52" i="2"/>
  <c r="H52" i="2"/>
  <c r="G52" i="2"/>
  <c r="E52" i="2"/>
  <c r="D52" i="2"/>
  <c r="C52" i="2"/>
  <c r="N51" i="2"/>
  <c r="M51" i="2"/>
  <c r="L51" i="2"/>
  <c r="K51" i="2"/>
  <c r="J51" i="2"/>
  <c r="I51" i="2"/>
  <c r="H51" i="2"/>
  <c r="G51" i="2"/>
  <c r="E51" i="2"/>
  <c r="D51" i="2"/>
  <c r="C51" i="2"/>
  <c r="N50" i="2"/>
  <c r="M50" i="2"/>
  <c r="L50" i="2"/>
  <c r="K50" i="2"/>
  <c r="J50" i="2"/>
  <c r="I50" i="2"/>
  <c r="H50" i="2"/>
  <c r="G50" i="2"/>
  <c r="E50" i="2"/>
  <c r="D50" i="2"/>
  <c r="C50" i="2"/>
  <c r="N49" i="2"/>
  <c r="M49" i="2"/>
  <c r="L49" i="2"/>
  <c r="K49" i="2"/>
  <c r="J49" i="2"/>
  <c r="I49" i="2"/>
  <c r="H49" i="2"/>
  <c r="G49" i="2"/>
  <c r="E49" i="2"/>
  <c r="D49" i="2"/>
  <c r="C49" i="2"/>
  <c r="N48" i="2"/>
  <c r="M48" i="2"/>
  <c r="L48" i="2"/>
  <c r="K48" i="2"/>
  <c r="J48" i="2"/>
  <c r="I48" i="2"/>
  <c r="H48" i="2"/>
  <c r="G48" i="2"/>
  <c r="E48" i="2"/>
  <c r="D48" i="2"/>
  <c r="C48" i="2"/>
  <c r="N47" i="2"/>
  <c r="M47" i="2"/>
  <c r="L47" i="2"/>
  <c r="K47" i="2"/>
  <c r="J47" i="2"/>
  <c r="I47" i="2"/>
  <c r="H47" i="2"/>
  <c r="G47" i="2"/>
  <c r="E47" i="2"/>
  <c r="D47" i="2"/>
  <c r="C47" i="2"/>
  <c r="N46" i="2"/>
  <c r="M46" i="2"/>
  <c r="L46" i="2"/>
  <c r="K46" i="2"/>
  <c r="J46" i="2"/>
  <c r="I46" i="2"/>
  <c r="H46" i="2"/>
  <c r="G46" i="2"/>
  <c r="E46" i="2"/>
  <c r="D46" i="2"/>
  <c r="C46" i="2"/>
  <c r="N45" i="2"/>
  <c r="M45" i="2"/>
  <c r="L45" i="2"/>
  <c r="K45" i="2"/>
  <c r="J45" i="2"/>
  <c r="I45" i="2"/>
  <c r="H45" i="2"/>
  <c r="G45" i="2"/>
  <c r="E45" i="2"/>
  <c r="D45" i="2"/>
  <c r="C45" i="2"/>
  <c r="N44" i="2"/>
  <c r="M44" i="2"/>
  <c r="L44" i="2"/>
  <c r="K44" i="2"/>
  <c r="J44" i="2"/>
  <c r="I44" i="2"/>
  <c r="H44" i="2"/>
  <c r="G44" i="2"/>
  <c r="E44" i="2"/>
  <c r="D44" i="2"/>
  <c r="C44" i="2"/>
  <c r="N43" i="2"/>
  <c r="M43" i="2"/>
  <c r="L43" i="2"/>
  <c r="K43" i="2"/>
  <c r="J43" i="2"/>
  <c r="I43" i="2"/>
  <c r="H43" i="2"/>
  <c r="G43" i="2"/>
  <c r="E43" i="2"/>
  <c r="D43" i="2"/>
  <c r="C43" i="2"/>
  <c r="N42" i="2"/>
  <c r="M42" i="2"/>
  <c r="L42" i="2"/>
  <c r="K42" i="2"/>
  <c r="J42" i="2"/>
  <c r="I42" i="2"/>
  <c r="H42" i="2"/>
  <c r="G42" i="2"/>
  <c r="E42" i="2"/>
  <c r="D42" i="2"/>
  <c r="C42" i="2"/>
  <c r="N41" i="2"/>
  <c r="M41" i="2"/>
  <c r="L41" i="2"/>
  <c r="K41" i="2"/>
  <c r="J41" i="2"/>
  <c r="I41" i="2"/>
  <c r="H41" i="2"/>
  <c r="G41" i="2"/>
  <c r="E41" i="2"/>
  <c r="D41" i="2"/>
  <c r="C41" i="2"/>
  <c r="N40" i="2"/>
  <c r="M40" i="2"/>
  <c r="L40" i="2"/>
  <c r="K40" i="2"/>
  <c r="J40" i="2"/>
  <c r="I40" i="2"/>
  <c r="H40" i="2"/>
  <c r="G40" i="2"/>
  <c r="E40" i="2"/>
  <c r="D40" i="2"/>
  <c r="C40" i="2"/>
  <c r="N39" i="2"/>
  <c r="M39" i="2"/>
  <c r="L39" i="2"/>
  <c r="K39" i="2"/>
  <c r="J39" i="2"/>
  <c r="I39" i="2"/>
  <c r="H39" i="2"/>
  <c r="G39" i="2"/>
  <c r="E39" i="2"/>
  <c r="D39" i="2"/>
  <c r="C39" i="2"/>
  <c r="N38" i="2"/>
  <c r="M38" i="2"/>
  <c r="L38" i="2"/>
  <c r="K38" i="2"/>
  <c r="J38" i="2"/>
  <c r="I38" i="2"/>
  <c r="H38" i="2"/>
  <c r="G38" i="2"/>
  <c r="E38" i="2"/>
  <c r="D38" i="2"/>
  <c r="C38" i="2"/>
  <c r="N37" i="2"/>
  <c r="M37" i="2"/>
  <c r="L37" i="2"/>
  <c r="K37" i="2"/>
  <c r="J37" i="2"/>
  <c r="I37" i="2"/>
  <c r="H37" i="2"/>
  <c r="G37" i="2"/>
  <c r="E37" i="2"/>
  <c r="D37" i="2"/>
  <c r="C37" i="2"/>
  <c r="N36" i="2"/>
  <c r="M36" i="2"/>
  <c r="L36" i="2"/>
  <c r="K36" i="2"/>
  <c r="J36" i="2"/>
  <c r="I36" i="2"/>
  <c r="H36" i="2"/>
  <c r="G36" i="2"/>
  <c r="E36" i="2"/>
  <c r="D36" i="2"/>
  <c r="C36" i="2"/>
  <c r="N35" i="2"/>
  <c r="M35" i="2"/>
  <c r="L35" i="2"/>
  <c r="K35" i="2"/>
  <c r="J35" i="2"/>
  <c r="I35" i="2"/>
  <c r="H35" i="2"/>
  <c r="G35" i="2"/>
  <c r="E35" i="2"/>
  <c r="D35" i="2"/>
  <c r="C35" i="2"/>
  <c r="N34" i="2"/>
  <c r="M34" i="2"/>
  <c r="L34" i="2"/>
  <c r="K34" i="2"/>
  <c r="J34" i="2"/>
  <c r="I34" i="2"/>
  <c r="H34" i="2"/>
  <c r="G34" i="2"/>
  <c r="E34" i="2"/>
  <c r="D34" i="2"/>
  <c r="C34" i="2"/>
  <c r="N33" i="2"/>
  <c r="M33" i="2"/>
  <c r="L33" i="2"/>
  <c r="K33" i="2"/>
  <c r="J33" i="2"/>
  <c r="I33" i="2"/>
  <c r="H33" i="2"/>
  <c r="G33" i="2"/>
  <c r="E33" i="2"/>
  <c r="D33" i="2"/>
  <c r="C33" i="2"/>
  <c r="N32" i="2"/>
  <c r="M32" i="2"/>
  <c r="L32" i="2"/>
  <c r="K32" i="2"/>
  <c r="J32" i="2"/>
  <c r="I32" i="2"/>
  <c r="H32" i="2"/>
  <c r="G32" i="2"/>
  <c r="E32" i="2"/>
  <c r="D32" i="2"/>
  <c r="C32" i="2"/>
  <c r="N31" i="2"/>
  <c r="M31" i="2"/>
  <c r="L31" i="2"/>
  <c r="K31" i="2"/>
  <c r="J31" i="2"/>
  <c r="I31" i="2"/>
  <c r="H31" i="2"/>
  <c r="G31" i="2"/>
  <c r="E31" i="2"/>
  <c r="D31" i="2"/>
  <c r="C31" i="2"/>
  <c r="N30" i="2"/>
  <c r="M30" i="2"/>
  <c r="L30" i="2"/>
  <c r="K30" i="2"/>
  <c r="J30" i="2"/>
  <c r="I30" i="2"/>
  <c r="H30" i="2"/>
  <c r="G30" i="2"/>
  <c r="E30" i="2"/>
  <c r="D30" i="2"/>
  <c r="C30" i="2"/>
  <c r="N29" i="2"/>
  <c r="M29" i="2"/>
  <c r="L29" i="2"/>
  <c r="K29" i="2"/>
  <c r="J29" i="2"/>
  <c r="I29" i="2"/>
  <c r="H29" i="2"/>
  <c r="G29" i="2"/>
  <c r="E29" i="2"/>
  <c r="D29" i="2"/>
  <c r="C29" i="2"/>
  <c r="N28" i="2"/>
  <c r="M28" i="2"/>
  <c r="L28" i="2"/>
  <c r="K28" i="2"/>
  <c r="J28" i="2"/>
  <c r="I28" i="2"/>
  <c r="H28" i="2"/>
  <c r="G28" i="2"/>
  <c r="E28" i="2"/>
  <c r="D28" i="2"/>
  <c r="C28" i="2"/>
  <c r="N27" i="2"/>
  <c r="M27" i="2"/>
  <c r="L27" i="2"/>
  <c r="K27" i="2"/>
  <c r="J27" i="2"/>
  <c r="I27" i="2"/>
  <c r="H27" i="2"/>
  <c r="G27" i="2"/>
  <c r="E27" i="2"/>
  <c r="D27" i="2"/>
  <c r="C27" i="2"/>
  <c r="N26" i="2"/>
  <c r="M26" i="2"/>
  <c r="L26" i="2"/>
  <c r="K26" i="2"/>
  <c r="J26" i="2"/>
  <c r="I26" i="2"/>
  <c r="H26" i="2"/>
  <c r="G26" i="2"/>
  <c r="E26" i="2"/>
  <c r="D26" i="2"/>
  <c r="C26" i="2"/>
  <c r="N25" i="2"/>
  <c r="M25" i="2"/>
  <c r="L25" i="2"/>
  <c r="K25" i="2"/>
  <c r="J25" i="2"/>
  <c r="I25" i="2"/>
  <c r="H25" i="2"/>
  <c r="G25" i="2"/>
  <c r="E25" i="2"/>
  <c r="D25" i="2"/>
  <c r="C25" i="2"/>
  <c r="N24" i="2"/>
  <c r="M24" i="2"/>
  <c r="L24" i="2"/>
  <c r="K24" i="2"/>
  <c r="J24" i="2"/>
  <c r="I24" i="2"/>
  <c r="H24" i="2"/>
  <c r="G24" i="2"/>
  <c r="E24" i="2"/>
  <c r="D24" i="2"/>
  <c r="C24" i="2"/>
  <c r="N23" i="2"/>
  <c r="M23" i="2"/>
  <c r="L23" i="2"/>
  <c r="K23" i="2"/>
  <c r="J23" i="2"/>
  <c r="I23" i="2"/>
  <c r="H23" i="2"/>
  <c r="G23" i="2"/>
  <c r="E23" i="2"/>
  <c r="D23" i="2"/>
  <c r="C23" i="2"/>
  <c r="N22" i="2"/>
  <c r="M22" i="2"/>
  <c r="L22" i="2"/>
  <c r="K22" i="2"/>
  <c r="J22" i="2"/>
  <c r="I22" i="2"/>
  <c r="H22" i="2"/>
  <c r="G22" i="2"/>
  <c r="E22" i="2"/>
  <c r="D22" i="2"/>
  <c r="C22" i="2"/>
  <c r="N21" i="2"/>
  <c r="M21" i="2"/>
  <c r="L21" i="2"/>
  <c r="K21" i="2"/>
  <c r="J21" i="2"/>
  <c r="I21" i="2"/>
  <c r="H21" i="2"/>
  <c r="G21" i="2"/>
  <c r="E21" i="2"/>
  <c r="D21" i="2"/>
  <c r="C21" i="2"/>
  <c r="N20" i="2"/>
  <c r="M20" i="2"/>
  <c r="L20" i="2"/>
  <c r="K20" i="2"/>
  <c r="J20" i="2"/>
  <c r="I20" i="2"/>
  <c r="H20" i="2"/>
  <c r="G20" i="2"/>
  <c r="E20" i="2"/>
  <c r="D20" i="2"/>
  <c r="C20" i="2"/>
  <c r="N19" i="2"/>
  <c r="M19" i="2"/>
  <c r="L19" i="2"/>
  <c r="K19" i="2"/>
  <c r="J19" i="2"/>
  <c r="I19" i="2"/>
  <c r="H19" i="2"/>
  <c r="G19" i="2"/>
  <c r="E19" i="2"/>
  <c r="D19" i="2"/>
  <c r="C19" i="2"/>
  <c r="N18" i="2"/>
  <c r="M18" i="2"/>
  <c r="L18" i="2"/>
  <c r="K18" i="2"/>
  <c r="J18" i="2"/>
  <c r="I18" i="2"/>
  <c r="H18" i="2"/>
  <c r="G18" i="2"/>
  <c r="E18" i="2"/>
  <c r="D18" i="2"/>
  <c r="C18" i="2"/>
  <c r="N17" i="2"/>
  <c r="M17" i="2"/>
  <c r="L17" i="2"/>
  <c r="K17" i="2"/>
  <c r="J17" i="2"/>
  <c r="I17" i="2"/>
  <c r="H17" i="2"/>
  <c r="G17" i="2"/>
  <c r="E17" i="2"/>
  <c r="D17" i="2"/>
  <c r="C17" i="2"/>
  <c r="N16" i="2"/>
  <c r="M16" i="2"/>
  <c r="L16" i="2"/>
  <c r="K16" i="2"/>
  <c r="J16" i="2"/>
  <c r="I16" i="2"/>
  <c r="H16" i="2"/>
  <c r="G16" i="2"/>
  <c r="E16" i="2"/>
  <c r="D16" i="2"/>
  <c r="C16" i="2"/>
  <c r="N15" i="2"/>
  <c r="N58" i="2"/>
  <c r="M15" i="2"/>
  <c r="M58" i="2"/>
  <c r="L15" i="2"/>
  <c r="L58" i="2"/>
  <c r="K15" i="2"/>
  <c r="J58" i="2"/>
  <c r="I58" i="2"/>
  <c r="H15" i="2"/>
  <c r="H58" i="2"/>
  <c r="G15" i="2"/>
  <c r="F58" i="2"/>
  <c r="E15" i="2"/>
  <c r="E58" i="2"/>
  <c r="D15" i="2"/>
  <c r="D58" i="2"/>
</calcChain>
</file>

<file path=xl/sharedStrings.xml><?xml version="1.0" encoding="utf-8"?>
<sst xmlns="http://schemas.openxmlformats.org/spreadsheetml/2006/main" count="96" uniqueCount="75">
  <si>
    <t xml:space="preserve">II ceturksnis </t>
  </si>
  <si>
    <t>IV ceturksnis</t>
  </si>
  <si>
    <t xml:space="preserve">Janvāris 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</si>
  <si>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</si>
  <si>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</si>
  <si>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</si>
  <si>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</si>
  <si>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</si>
  <si>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</si>
  <si>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</si>
  <si>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</si>
  <si>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</si>
  <si>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</si>
  <si>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</si>
  <si>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Nedēļu skaits</t>
  </si>
  <si>
    <t>5 nedēļas</t>
  </si>
  <si>
    <t>4 nedēļas</t>
  </si>
  <si>
    <t>Pašvaldība</t>
  </si>
  <si>
    <t>IIN nedēļas plāns</t>
  </si>
  <si>
    <t>Daugavpils</t>
  </si>
  <si>
    <t>Jelgava</t>
  </si>
  <si>
    <t>Liepāja</t>
  </si>
  <si>
    <t>Rēzekne</t>
  </si>
  <si>
    <t>Ventspils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</si>
  <si>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</si>
  <si>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</si>
  <si>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</si>
  <si>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</si>
  <si>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</si>
  <si>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</si>
  <si>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</si>
  <si>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</si>
  <si>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</si>
  <si>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</si>
  <si>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</si>
  <si>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</si>
  <si>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</si>
  <si>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Limbažu novads</t>
  </si>
  <si>
    <t>Līvānu novads</t>
  </si>
  <si>
    <t>Ludzas novads</t>
  </si>
  <si>
    <t>Madonas novads</t>
  </si>
  <si>
    <t>Ogres novads</t>
  </si>
  <si>
    <t>Preiļu novads</t>
  </si>
  <si>
    <t>Rēzeknes novads</t>
  </si>
  <si>
    <t>Saldus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</si>
  <si>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</si>
  <si>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</si>
  <si>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</si>
  <si>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</si>
  <si>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</si>
  <si>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</si>
  <si>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</si>
  <si>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</si>
  <si>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I ceturksnis</t>
  </si>
  <si>
    <t>III ceturksnis</t>
  </si>
  <si>
    <t>Mēnesis</t>
  </si>
  <si>
    <t>Ceturksnis un (%) sadalījums</t>
  </si>
  <si>
    <t>IIN prognoze 2025.gadam</t>
  </si>
  <si>
    <t>IIN prognoze ceturksnī</t>
  </si>
  <si>
    <t>IIN prognoze mēnesī</t>
  </si>
  <si>
    <t>IIN prognoze nedēļā</t>
  </si>
  <si>
    <t>IIN gada prognoze</t>
  </si>
  <si>
    <t>Rīga*</t>
  </si>
  <si>
    <t>Ādažu novads*</t>
  </si>
  <si>
    <t>Jūrmala*</t>
  </si>
  <si>
    <t>Ķekavas novads*</t>
  </si>
  <si>
    <t>Mārupes novads*</t>
  </si>
  <si>
    <t>Olaines novads*</t>
  </si>
  <si>
    <t>Ropažu novads*</t>
  </si>
  <si>
    <t>Salaspils novads*</t>
  </si>
  <si>
    <t>Saulkrastu novads*</t>
  </si>
  <si>
    <t>* no norādītās IIN prognozes tiks ieturētas iemaksas pašvaldību finanšu izlīdzināšanas fondā</t>
  </si>
  <si>
    <t>Iedzīvotāju ienākuma nodokļa (IIN) prognozes sadalījums pa pašvaldībām atbilstoši jaunajai IIN ieskaitīšanas kārtībai 2025.gadā</t>
  </si>
  <si>
    <t>Varakļānu novads**</t>
  </si>
  <si>
    <t>** no 01.07.2025. iekļauts Madonas novada pašvaldībā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</si>
</sst>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9"/>
      <color theme="1"/>
      <name val="Franklin Gothic Book"/>
      <family val="2"/>
      <charset val="186"/>
    </font>
    <font>
      <b/>
      <sz val="9"/>
      <color theme="1"/>
      <name val="Franklin Gothic Book"/>
      <family val="2"/>
      <charset val="186"/>
    </font>
    <font>
      <sz val="9"/>
      <name val="Franklin Gothic Book"/>
      <family val="2"/>
      <charset val="186"/>
    </font>
    <font>
      <sz val="10"/>
      <color theme="1"/>
      <name val="Franklin Gothic Book"/>
      <family val="2"/>
      <charset val="186"/>
    </font>
    <font>
      <b/>
      <sz val="10"/>
      <color theme="1"/>
      <name val="Franklin Gothic Book"/>
      <family val="2"/>
      <charset val="186"/>
    </font>
    <font>
      <b/>
      <sz val="10"/>
      <color theme="3" tint="0.499984740745262"/>
      <name val="Franklin Gothic Book"/>
      <family val="2"/>
      <charset val="186"/>
    </font>
    <font>
      <b/>
      <sz val="10"/>
      <name val="Franklin Gothic Book"/>
      <family val="2"/>
      <charset val="186"/>
    </font>
    <font>
      <b/>
      <sz val="12"/>
      <color theme="1"/>
      <name val="Franklin Gothic Book"/>
      <family val="2"/>
      <charset val="186"/>
    </font>
    <font>
      <i/>
      <sz val="9"/>
      <color theme="1"/>
      <name val="Franklin Gothic Book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3" fontId="2" fillId="0" borderId="0" xfId="0" applyNumberFormat="1" applyFont="1"/>
    <xf numFmtId="3" fontId="2" fillId="2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3" fontId="3" fillId="0" borderId="4" xfId="0" applyNumberFormat="1" applyFont="1" applyBorder="1"/>
    <xf numFmtId="3" fontId="3" fillId="2" borderId="4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4" fillId="6" borderId="8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/>
    <xf numFmtId="3" fontId="2" fillId="3" borderId="4" xfId="0" applyNumberFormat="1" applyFont="1" applyFill="1" applyBorder="1"/>
    <xf numFmtId="3" fontId="2" fillId="4" borderId="4" xfId="0" applyNumberFormat="1" applyFont="1" applyFill="1" applyBorder="1"/>
    <xf numFmtId="3" fontId="2" fillId="5" borderId="4" xfId="0" applyNumberFormat="1" applyFont="1" applyFill="1" applyBorder="1"/>
    <xf numFmtId="3" fontId="2" fillId="0" borderId="4" xfId="0" applyNumberFormat="1" applyFont="1" applyBorder="1"/>
    <xf numFmtId="3" fontId="3" fillId="2" borderId="4" xfId="0" applyNumberFormat="1" applyFont="1" applyFill="1" applyBorder="1"/>
    <xf numFmtId="3" fontId="3" fillId="3" borderId="4" xfId="0" applyNumberFormat="1" applyFont="1" applyFill="1" applyBorder="1"/>
    <xf numFmtId="3" fontId="3" fillId="4" borderId="4" xfId="0" applyNumberFormat="1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9" fontId="6" fillId="2" borderId="2" xfId="1" applyFont="1" applyFill="1" applyBorder="1" applyAlignment="1"/>
    <xf numFmtId="9" fontId="6" fillId="3" borderId="2" xfId="1" applyFont="1" applyFill="1" applyBorder="1" applyAlignment="1"/>
    <xf numFmtId="9" fontId="6" fillId="4" borderId="2" xfId="1" applyFont="1" applyFill="1" applyBorder="1" applyAlignment="1"/>
    <xf numFmtId="9" fontId="6" fillId="5" borderId="3" xfId="1" applyFont="1" applyFill="1" applyBorder="1" applyAlignment="1"/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wrapText="1"/>
    </xf>
    <xf numFmtId="3" fontId="8" fillId="0" borderId="11" xfId="0" applyNumberFormat="1" applyFont="1" applyBorder="1" applyAlignment="1">
      <alignment vertical="center"/>
    </xf>
    <xf numFmtId="3" fontId="9" fillId="0" borderId="0" xfId="0" applyNumberFormat="1" applyFont="1"/>
    <xf numFmtId="3" fontId="10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3" fontId="3" fillId="0" borderId="4" xfId="0" applyNumberFormat="1" applyFont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3021-0FB0-4A62-9BE5-40AB6E7B4737}">
  <dimension ref="A2:Q61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13" sqref="B13"/>
    </sheetView>
  </sheetViews>
  <sheetFormatPr defaultColWidth="9" defaultRowHeight="12.5" x14ac:dyDescent="0.35"/>
  <cols>
    <col min="1" max="1" width="18.25" style="1" customWidth="1"/>
    <col min="2" max="2" width="19.08203125" style="1" customWidth="1"/>
    <col min="3" max="3" width="14.33203125" style="1" customWidth="1"/>
    <col min="4" max="4" width="14.25" style="1" customWidth="1"/>
    <col min="5" max="5" width="16" style="1" customWidth="1"/>
    <col min="6" max="6" width="14.5" style="1" customWidth="1"/>
    <col min="7" max="7" width="14.33203125" style="1" customWidth="1"/>
    <col min="8" max="8" width="13.83203125" style="1" customWidth="1"/>
    <col min="9" max="9" width="13.75" style="1" customWidth="1"/>
    <col min="10" max="10" width="14.5" style="1" customWidth="1"/>
    <col min="11" max="11" width="14.83203125" style="1" customWidth="1"/>
    <col min="12" max="12" width="14.75" style="1" customWidth="1"/>
    <col min="13" max="13" width="14.5" style="1" customWidth="1"/>
    <col min="14" max="14" width="14.58203125" style="1" customWidth="1"/>
    <col min="15" max="15" width="12.58203125" style="1" customWidth="1"/>
    <col min="16" max="17" width="10.25" style="1" bestFit="1" customWidth="1"/>
    <col min="18" max="16384" width="9" style="1"/>
  </cols>
  <sheetData>
    <row r="2" spans="1:15" s="47" customFormat="1" ht="16" x14ac:dyDescent="0.4">
      <c r="A2" s="47" t="s">
        <v>72</v>
      </c>
    </row>
    <row r="4" spans="1:15" ht="27" x14ac:dyDescent="0.35">
      <c r="A4" s="45" t="s">
        <v>57</v>
      </c>
      <c r="B4" s="46">
        <v>2133992585</v>
      </c>
      <c r="G4" s="49"/>
      <c r="H4" s="49"/>
      <c r="I4" s="49"/>
      <c r="J4" s="49"/>
      <c r="K4" s="49"/>
      <c r="N4" s="50"/>
    </row>
    <row r="5" spans="1:15" ht="13" thickBot="1" x14ac:dyDescent="0.4"/>
    <row r="6" spans="1:15" s="32" customFormat="1" ht="13.5" x14ac:dyDescent="0.35">
      <c r="B6" s="40" t="s">
        <v>56</v>
      </c>
      <c r="C6" s="52" t="s">
        <v>53</v>
      </c>
      <c r="D6" s="53"/>
      <c r="E6" s="33">
        <v>0.22</v>
      </c>
      <c r="F6" s="54" t="s">
        <v>0</v>
      </c>
      <c r="G6" s="54"/>
      <c r="H6" s="34">
        <v>0.23</v>
      </c>
      <c r="I6" s="55" t="s">
        <v>54</v>
      </c>
      <c r="J6" s="55"/>
      <c r="K6" s="35">
        <v>0.27</v>
      </c>
      <c r="L6" s="56" t="s">
        <v>1</v>
      </c>
      <c r="M6" s="56"/>
      <c r="N6" s="36">
        <v>0.28000000000000003</v>
      </c>
    </row>
    <row r="7" spans="1:15" s="32" customFormat="1" ht="13.5" x14ac:dyDescent="0.35">
      <c r="B7" s="41" t="s">
        <v>58</v>
      </c>
      <c r="C7" s="57">
        <f>ROUND(E6*B4,0)</f>
        <v>469478369</v>
      </c>
      <c r="D7" s="58"/>
      <c r="E7" s="58"/>
      <c r="F7" s="59">
        <f>ROUND(H6*B4,0)</f>
        <v>490818295</v>
      </c>
      <c r="G7" s="59"/>
      <c r="H7" s="59"/>
      <c r="I7" s="60">
        <f>ROUND(K6*B4,0)</f>
        <v>576177998</v>
      </c>
      <c r="J7" s="60"/>
      <c r="K7" s="60"/>
      <c r="L7" s="61">
        <f>ROUND(N6*B4,0)-1</f>
        <v>597517923</v>
      </c>
      <c r="M7" s="61"/>
      <c r="N7" s="62"/>
    </row>
    <row r="8" spans="1:15" x14ac:dyDescent="0.35">
      <c r="B8" s="42" t="s">
        <v>55</v>
      </c>
      <c r="C8" s="37" t="s">
        <v>2</v>
      </c>
      <c r="D8" s="2" t="s">
        <v>3</v>
      </c>
      <c r="E8" s="2" t="s">
        <v>4</v>
      </c>
      <c r="F8" s="3" t="s">
        <v>5</v>
      </c>
      <c r="G8" s="3" t="s">
        <v>6</v>
      </c>
      <c r="H8" s="3" t="s">
        <v>7</v>
      </c>
      <c r="I8" s="4" t="s">
        <v>8</v>
      </c>
      <c r="J8" s="4" t="s">
        <v>9</v>
      </c>
      <c r="K8" s="4" t="s">
        <v>10</v>
      </c>
      <c r="L8" s="5" t="s">
        <v>11</v>
      </c>
      <c r="M8" s="5" t="s">
        <v>12</v>
      </c>
      <c r="N8" s="6" t="s">
        <v>13</v>
      </c>
    </row>
    <row r="9" spans="1:15" x14ac:dyDescent="0.35">
      <c r="B9" s="41" t="s">
        <v>59</v>
      </c>
      <c r="C9" s="38">
        <f>ROUND(C7/3,0)-1</f>
        <v>156492789</v>
      </c>
      <c r="D9" s="7">
        <f>ROUND(C7/3,0)-1</f>
        <v>156492789</v>
      </c>
      <c r="E9" s="7">
        <f>ROUND(C7/3,0)+1</f>
        <v>156492791</v>
      </c>
      <c r="F9" s="3">
        <f>ROUND(F7/3,0)</f>
        <v>163606098</v>
      </c>
      <c r="G9" s="3">
        <f>ROUND(F7/3,0)</f>
        <v>163606098</v>
      </c>
      <c r="H9" s="3">
        <f>ROUND(F7/3,0)+1</f>
        <v>163606099</v>
      </c>
      <c r="I9" s="4">
        <f>ROUND(I7/3,0)-1</f>
        <v>192059332</v>
      </c>
      <c r="J9" s="4">
        <f>ROUND(I7/3,0)</f>
        <v>192059333</v>
      </c>
      <c r="K9" s="4">
        <f>ROUND(I7/3,0)</f>
        <v>192059333</v>
      </c>
      <c r="L9" s="5">
        <f>ROUND(L7/3,0)</f>
        <v>199172641</v>
      </c>
      <c r="M9" s="5">
        <f>ROUND(L7/3,0)</f>
        <v>199172641</v>
      </c>
      <c r="N9" s="6">
        <f>ROUND(L7/3,0)</f>
        <v>199172641</v>
      </c>
    </row>
    <row r="10" spans="1:15" x14ac:dyDescent="0.35">
      <c r="B10" s="41" t="s">
        <v>14</v>
      </c>
      <c r="C10" s="37" t="s">
        <v>15</v>
      </c>
      <c r="D10" s="2" t="s">
        <v>16</v>
      </c>
      <c r="E10" s="2" t="s">
        <v>16</v>
      </c>
      <c r="F10" s="8" t="s">
        <v>15</v>
      </c>
      <c r="G10" s="8" t="s">
        <v>16</v>
      </c>
      <c r="H10" s="8" t="s">
        <v>16</v>
      </c>
      <c r="I10" s="9" t="s">
        <v>15</v>
      </c>
      <c r="J10" s="9" t="s">
        <v>16</v>
      </c>
      <c r="K10" s="9" t="s">
        <v>16</v>
      </c>
      <c r="L10" s="10" t="s">
        <v>15</v>
      </c>
      <c r="M10" s="10" t="s">
        <v>16</v>
      </c>
      <c r="N10" s="11" t="s">
        <v>16</v>
      </c>
    </row>
    <row r="11" spans="1:15" ht="13" thickBot="1" x14ac:dyDescent="0.4">
      <c r="B11" s="43" t="s">
        <v>60</v>
      </c>
      <c r="C11" s="39">
        <f>C9/5</f>
        <v>31298557.800000001</v>
      </c>
      <c r="D11" s="12">
        <f>D9/4</f>
        <v>39123197.25</v>
      </c>
      <c r="E11" s="12">
        <f>E9/4</f>
        <v>39123197.75</v>
      </c>
      <c r="F11" s="13">
        <f>F9/5</f>
        <v>32721219.600000001</v>
      </c>
      <c r="G11" s="13">
        <f>G9/4</f>
        <v>40901524.5</v>
      </c>
      <c r="H11" s="13">
        <f>H9/4</f>
        <v>40901524.75</v>
      </c>
      <c r="I11" s="14">
        <f>I9/5</f>
        <v>38411866.399999999</v>
      </c>
      <c r="J11" s="14">
        <f>J9/4</f>
        <v>48014833.25</v>
      </c>
      <c r="K11" s="14">
        <f>K9/4</f>
        <v>48014833.25</v>
      </c>
      <c r="L11" s="15">
        <f>L9/5</f>
        <v>39834528.200000003</v>
      </c>
      <c r="M11" s="15">
        <f>M9/4</f>
        <v>49793160.25</v>
      </c>
      <c r="N11" s="16">
        <f>N9/4</f>
        <v>49793160.25</v>
      </c>
    </row>
    <row r="12" spans="1:15" ht="13.5" x14ac:dyDescent="0.35">
      <c r="A12" s="44"/>
    </row>
    <row r="14" spans="1:15" x14ac:dyDescent="0.35">
      <c r="A14" s="17" t="s">
        <v>17</v>
      </c>
      <c r="B14" s="51" t="s">
        <v>61</v>
      </c>
      <c r="C14" s="18" t="s">
        <v>18</v>
      </c>
      <c r="D14" s="18" t="s">
        <v>18</v>
      </c>
      <c r="E14" s="18" t="s">
        <v>18</v>
      </c>
      <c r="F14" s="19" t="s">
        <v>18</v>
      </c>
      <c r="G14" s="19" t="s">
        <v>18</v>
      </c>
      <c r="H14" s="19" t="s">
        <v>18</v>
      </c>
      <c r="I14" s="20" t="s">
        <v>18</v>
      </c>
      <c r="J14" s="20" t="s">
        <v>18</v>
      </c>
      <c r="K14" s="20" t="s">
        <v>18</v>
      </c>
      <c r="L14" s="21" t="s">
        <v>18</v>
      </c>
      <c r="M14" s="21" t="s">
        <v>18</v>
      </c>
      <c r="N14" s="21" t="s">
        <v>18</v>
      </c>
    </row>
    <row r="15" spans="1:15" x14ac:dyDescent="0.35">
      <c r="A15" s="22" t="s">
        <v>19</v>
      </c>
      <c r="B15" s="22">
        <v>55477010</v>
      </c>
      <c r="C15" s="23">
        <f>B15*E$6/3/5</f>
        <v>813662.81333333324</v>
      </c>
      <c r="D15" s="23">
        <f>B15*E$6/3/4</f>
        <v>1017078.5166666666</v>
      </c>
      <c r="E15" s="23">
        <f>B15*E$6/3/4</f>
        <v>1017078.5166666666</v>
      </c>
      <c r="F15" s="24">
        <f>B15*H$6/3/5</f>
        <v>850647.48666666669</v>
      </c>
      <c r="G15" s="24">
        <f>B15*H$6/3/4</f>
        <v>1063309.3583333334</v>
      </c>
      <c r="H15" s="24">
        <f>B15*H$6/3/4</f>
        <v>1063309.3583333334</v>
      </c>
      <c r="I15" s="25">
        <f>B15*K$6/3/5</f>
        <v>998586.18</v>
      </c>
      <c r="J15" s="25">
        <f>B15*K$6/3/4</f>
        <v>1248232.7250000001</v>
      </c>
      <c r="K15" s="25">
        <f>B15*K$6/3/4</f>
        <v>1248232.7250000001</v>
      </c>
      <c r="L15" s="26">
        <f>B15*N$6/3/5</f>
        <v>1035570.8533333333</v>
      </c>
      <c r="M15" s="26">
        <f>B15*N$6/3/4</f>
        <v>1294463.5666666667</v>
      </c>
      <c r="N15" s="26">
        <f>B15*N$6/3/4</f>
        <v>1294463.5666666667</v>
      </c>
      <c r="O15" s="49"/>
    </row>
    <row r="16" spans="1:15" x14ac:dyDescent="0.35">
      <c r="A16" s="22" t="s">
        <v>20</v>
      </c>
      <c r="B16" s="22">
        <v>58954716</v>
      </c>
      <c r="C16" s="23">
        <f>B16*E$6/3/5</f>
        <v>864669.16799999995</v>
      </c>
      <c r="D16" s="23">
        <f t="shared" ref="D16:D57" si="0">B16*E$6/3/4</f>
        <v>1080836.46</v>
      </c>
      <c r="E16" s="23">
        <f t="shared" ref="E16:E57" si="1">B16*E$6/3/4</f>
        <v>1080836.46</v>
      </c>
      <c r="F16" s="24">
        <f t="shared" ref="F16:F57" si="2">B16*H$6/3/5</f>
        <v>903972.31199999992</v>
      </c>
      <c r="G16" s="24">
        <f t="shared" ref="G16:G57" si="3">B16*H$6/3/4</f>
        <v>1129965.3899999999</v>
      </c>
      <c r="H16" s="24">
        <f t="shared" ref="H16:H57" si="4">B16*H$6/3/4</f>
        <v>1129965.3899999999</v>
      </c>
      <c r="I16" s="25">
        <f t="shared" ref="I16:I57" si="5">B16*K$6/3/5</f>
        <v>1061184.888</v>
      </c>
      <c r="J16" s="25">
        <f t="shared" ref="J16:J57" si="6">B16*K$6/3/4</f>
        <v>1326481.1100000001</v>
      </c>
      <c r="K16" s="25">
        <f t="shared" ref="K16:K57" si="7">B16*K$6/3/4</f>
        <v>1326481.1100000001</v>
      </c>
      <c r="L16" s="26">
        <f t="shared" ref="L16:L57" si="8">B16*N$6/3/5</f>
        <v>1100488.0320000001</v>
      </c>
      <c r="M16" s="26">
        <f t="shared" ref="M16:M57" si="9">B16*N$6/3/4</f>
        <v>1375610.0400000003</v>
      </c>
      <c r="N16" s="26">
        <f t="shared" ref="N16:N57" si="10">B16*N$6/3/4</f>
        <v>1375610.0400000003</v>
      </c>
      <c r="O16" s="49"/>
    </row>
    <row r="17" spans="1:17" x14ac:dyDescent="0.35">
      <c r="A17" s="22" t="s">
        <v>64</v>
      </c>
      <c r="B17" s="22">
        <v>71744616</v>
      </c>
      <c r="C17" s="23">
        <f t="shared" ref="C17:C57" si="11">B17*E$6/3/5</f>
        <v>1052254.368</v>
      </c>
      <c r="D17" s="23">
        <f t="shared" si="0"/>
        <v>1315317.96</v>
      </c>
      <c r="E17" s="23">
        <f t="shared" si="1"/>
        <v>1315317.96</v>
      </c>
      <c r="F17" s="24">
        <f t="shared" si="2"/>
        <v>1100084.1120000002</v>
      </c>
      <c r="G17" s="24">
        <f t="shared" si="3"/>
        <v>1375105.1400000001</v>
      </c>
      <c r="H17" s="24">
        <f t="shared" si="4"/>
        <v>1375105.1400000001</v>
      </c>
      <c r="I17" s="25">
        <f t="shared" si="5"/>
        <v>1291403.088</v>
      </c>
      <c r="J17" s="25">
        <f t="shared" si="6"/>
        <v>1614253.86</v>
      </c>
      <c r="K17" s="25">
        <f t="shared" si="7"/>
        <v>1614253.86</v>
      </c>
      <c r="L17" s="26">
        <f t="shared" si="8"/>
        <v>1339232.8319999999</v>
      </c>
      <c r="M17" s="26">
        <f t="shared" si="9"/>
        <v>1674041.04</v>
      </c>
      <c r="N17" s="26">
        <f t="shared" si="10"/>
        <v>1674041.04</v>
      </c>
      <c r="O17" s="49"/>
    </row>
    <row r="18" spans="1:17" x14ac:dyDescent="0.35">
      <c r="A18" s="22" t="s">
        <v>21</v>
      </c>
      <c r="B18" s="22">
        <v>57811769</v>
      </c>
      <c r="C18" s="23">
        <f t="shared" si="11"/>
        <v>847905.94533333334</v>
      </c>
      <c r="D18" s="23">
        <f t="shared" si="0"/>
        <v>1059882.4316666666</v>
      </c>
      <c r="E18" s="23">
        <f t="shared" si="1"/>
        <v>1059882.4316666666</v>
      </c>
      <c r="F18" s="24">
        <f t="shared" si="2"/>
        <v>886447.12466666684</v>
      </c>
      <c r="G18" s="24">
        <f t="shared" si="3"/>
        <v>1108058.9058333335</v>
      </c>
      <c r="H18" s="24">
        <f t="shared" si="4"/>
        <v>1108058.9058333335</v>
      </c>
      <c r="I18" s="25">
        <f t="shared" si="5"/>
        <v>1040611.8419999999</v>
      </c>
      <c r="J18" s="25">
        <f t="shared" si="6"/>
        <v>1300764.8025</v>
      </c>
      <c r="K18" s="25">
        <f t="shared" si="7"/>
        <v>1300764.8025</v>
      </c>
      <c r="L18" s="26">
        <f t="shared" si="8"/>
        <v>1079153.0213333336</v>
      </c>
      <c r="M18" s="26">
        <f t="shared" si="9"/>
        <v>1348941.2766666668</v>
      </c>
      <c r="N18" s="26">
        <f t="shared" si="10"/>
        <v>1348941.2766666668</v>
      </c>
      <c r="O18" s="49"/>
      <c r="Q18" s="49"/>
    </row>
    <row r="19" spans="1:17" x14ac:dyDescent="0.35">
      <c r="A19" s="22" t="s">
        <v>22</v>
      </c>
      <c r="B19" s="22">
        <v>19811953</v>
      </c>
      <c r="C19" s="23">
        <f t="shared" si="11"/>
        <v>290575.31066666672</v>
      </c>
      <c r="D19" s="23">
        <f t="shared" si="0"/>
        <v>363219.13833333337</v>
      </c>
      <c r="E19" s="23">
        <f t="shared" si="1"/>
        <v>363219.13833333337</v>
      </c>
      <c r="F19" s="24">
        <f t="shared" si="2"/>
        <v>303783.27933333337</v>
      </c>
      <c r="G19" s="24">
        <f t="shared" si="3"/>
        <v>379729.09916666668</v>
      </c>
      <c r="H19" s="24">
        <f t="shared" si="4"/>
        <v>379729.09916666668</v>
      </c>
      <c r="I19" s="25">
        <f t="shared" si="5"/>
        <v>356615.15400000004</v>
      </c>
      <c r="J19" s="25">
        <f t="shared" si="6"/>
        <v>445768.94250000006</v>
      </c>
      <c r="K19" s="25">
        <f t="shared" si="7"/>
        <v>445768.94250000006</v>
      </c>
      <c r="L19" s="26">
        <f t="shared" si="8"/>
        <v>369823.12266666669</v>
      </c>
      <c r="M19" s="26">
        <f t="shared" si="9"/>
        <v>462278.90333333338</v>
      </c>
      <c r="N19" s="26">
        <f t="shared" si="10"/>
        <v>462278.90333333338</v>
      </c>
      <c r="O19" s="49"/>
    </row>
    <row r="20" spans="1:17" x14ac:dyDescent="0.35">
      <c r="A20" s="22" t="s">
        <v>62</v>
      </c>
      <c r="B20" s="22">
        <v>884629404</v>
      </c>
      <c r="C20" s="23">
        <f t="shared" si="11"/>
        <v>12974564.592</v>
      </c>
      <c r="D20" s="23">
        <f t="shared" si="0"/>
        <v>16218205.74</v>
      </c>
      <c r="E20" s="23">
        <f t="shared" si="1"/>
        <v>16218205.74</v>
      </c>
      <c r="F20" s="24">
        <f t="shared" si="2"/>
        <v>13564317.528000001</v>
      </c>
      <c r="G20" s="24">
        <f t="shared" si="3"/>
        <v>16955396.91</v>
      </c>
      <c r="H20" s="24">
        <f t="shared" si="4"/>
        <v>16955396.91</v>
      </c>
      <c r="I20" s="25">
        <f t="shared" si="5"/>
        <v>15923329.272</v>
      </c>
      <c r="J20" s="25">
        <f t="shared" si="6"/>
        <v>19904161.59</v>
      </c>
      <c r="K20" s="25">
        <f t="shared" si="7"/>
        <v>19904161.59</v>
      </c>
      <c r="L20" s="26">
        <f t="shared" si="8"/>
        <v>16513082.208000001</v>
      </c>
      <c r="M20" s="26">
        <f t="shared" si="9"/>
        <v>20641352.760000002</v>
      </c>
      <c r="N20" s="26">
        <f t="shared" si="10"/>
        <v>20641352.760000002</v>
      </c>
      <c r="O20" s="49"/>
    </row>
    <row r="21" spans="1:17" x14ac:dyDescent="0.35">
      <c r="A21" s="22" t="s">
        <v>23</v>
      </c>
      <c r="B21" s="22">
        <v>31752256</v>
      </c>
      <c r="C21" s="23">
        <f t="shared" si="11"/>
        <v>465699.75466666667</v>
      </c>
      <c r="D21" s="23">
        <f t="shared" si="0"/>
        <v>582124.69333333336</v>
      </c>
      <c r="E21" s="23">
        <f t="shared" si="1"/>
        <v>582124.69333333336</v>
      </c>
      <c r="F21" s="24">
        <f t="shared" si="2"/>
        <v>486867.92533333332</v>
      </c>
      <c r="G21" s="24">
        <f t="shared" si="3"/>
        <v>608584.90666666662</v>
      </c>
      <c r="H21" s="24">
        <f t="shared" si="4"/>
        <v>608584.90666666662</v>
      </c>
      <c r="I21" s="25">
        <f t="shared" si="5"/>
        <v>571540.60800000012</v>
      </c>
      <c r="J21" s="25">
        <f t="shared" si="6"/>
        <v>714425.76000000013</v>
      </c>
      <c r="K21" s="25">
        <f t="shared" si="7"/>
        <v>714425.76000000013</v>
      </c>
      <c r="L21" s="26">
        <f t="shared" si="8"/>
        <v>592708.77866666683</v>
      </c>
      <c r="M21" s="26">
        <f t="shared" si="9"/>
        <v>740885.9733333335</v>
      </c>
      <c r="N21" s="26">
        <f t="shared" si="10"/>
        <v>740885.9733333335</v>
      </c>
      <c r="O21" s="49"/>
      <c r="Q21" s="49"/>
    </row>
    <row r="22" spans="1:17" x14ac:dyDescent="0.35">
      <c r="A22" s="22" t="s">
        <v>24</v>
      </c>
      <c r="B22" s="22">
        <v>24449246</v>
      </c>
      <c r="C22" s="23">
        <f t="shared" si="11"/>
        <v>358588.94133333338</v>
      </c>
      <c r="D22" s="23">
        <f t="shared" si="0"/>
        <v>448236.1766666667</v>
      </c>
      <c r="E22" s="23">
        <f t="shared" si="1"/>
        <v>448236.1766666667</v>
      </c>
      <c r="F22" s="24">
        <f t="shared" si="2"/>
        <v>374888.43866666668</v>
      </c>
      <c r="G22" s="24">
        <f t="shared" si="3"/>
        <v>468610.54833333334</v>
      </c>
      <c r="H22" s="24">
        <f t="shared" si="4"/>
        <v>468610.54833333334</v>
      </c>
      <c r="I22" s="25">
        <f t="shared" si="5"/>
        <v>440086.42800000001</v>
      </c>
      <c r="J22" s="25">
        <f t="shared" si="6"/>
        <v>550108.03500000003</v>
      </c>
      <c r="K22" s="25">
        <f t="shared" si="7"/>
        <v>550108.03500000003</v>
      </c>
      <c r="L22" s="26">
        <f t="shared" si="8"/>
        <v>456385.92533333338</v>
      </c>
      <c r="M22" s="26">
        <f t="shared" si="9"/>
        <v>570482.40666666673</v>
      </c>
      <c r="N22" s="26">
        <f t="shared" si="10"/>
        <v>570482.40666666673</v>
      </c>
      <c r="O22" s="49"/>
      <c r="Q22" s="49"/>
    </row>
    <row r="23" spans="1:17" x14ac:dyDescent="0.35">
      <c r="A23" s="22" t="s">
        <v>25</v>
      </c>
      <c r="B23" s="22">
        <v>9740664</v>
      </c>
      <c r="C23" s="23">
        <f t="shared" si="11"/>
        <v>142863.07199999999</v>
      </c>
      <c r="D23" s="23">
        <f t="shared" si="0"/>
        <v>178578.84</v>
      </c>
      <c r="E23" s="23">
        <f t="shared" si="1"/>
        <v>178578.84</v>
      </c>
      <c r="F23" s="24">
        <f t="shared" si="2"/>
        <v>149356.84800000003</v>
      </c>
      <c r="G23" s="24">
        <f t="shared" si="3"/>
        <v>186696.06000000003</v>
      </c>
      <c r="H23" s="24">
        <f t="shared" si="4"/>
        <v>186696.06000000003</v>
      </c>
      <c r="I23" s="25">
        <f t="shared" si="5"/>
        <v>175331.95200000002</v>
      </c>
      <c r="J23" s="25">
        <f t="shared" si="6"/>
        <v>219164.94000000003</v>
      </c>
      <c r="K23" s="25">
        <f t="shared" si="7"/>
        <v>219164.94000000003</v>
      </c>
      <c r="L23" s="26">
        <f t="shared" si="8"/>
        <v>181825.72800000003</v>
      </c>
      <c r="M23" s="26">
        <f t="shared" si="9"/>
        <v>227282.16000000003</v>
      </c>
      <c r="N23" s="26">
        <f t="shared" si="10"/>
        <v>227282.16000000003</v>
      </c>
      <c r="O23" s="49"/>
    </row>
    <row r="24" spans="1:17" x14ac:dyDescent="0.35">
      <c r="A24" s="22" t="s">
        <v>26</v>
      </c>
      <c r="B24" s="22">
        <v>13766201</v>
      </c>
      <c r="C24" s="23">
        <f t="shared" si="11"/>
        <v>201904.28133333335</v>
      </c>
      <c r="D24" s="23">
        <f t="shared" si="0"/>
        <v>252380.35166666668</v>
      </c>
      <c r="E24" s="23">
        <f t="shared" si="1"/>
        <v>252380.35166666668</v>
      </c>
      <c r="F24" s="24">
        <f t="shared" si="2"/>
        <v>211081.74866666668</v>
      </c>
      <c r="G24" s="24">
        <f t="shared" si="3"/>
        <v>263852.18583333335</v>
      </c>
      <c r="H24" s="24">
        <f t="shared" si="4"/>
        <v>263852.18583333335</v>
      </c>
      <c r="I24" s="25">
        <f t="shared" si="5"/>
        <v>247791.61800000002</v>
      </c>
      <c r="J24" s="25">
        <f t="shared" si="6"/>
        <v>309739.52250000002</v>
      </c>
      <c r="K24" s="25">
        <f t="shared" si="7"/>
        <v>309739.52250000002</v>
      </c>
      <c r="L24" s="26">
        <f t="shared" si="8"/>
        <v>256969.08533333335</v>
      </c>
      <c r="M24" s="26">
        <f t="shared" si="9"/>
        <v>321211.35666666669</v>
      </c>
      <c r="N24" s="26">
        <f t="shared" si="10"/>
        <v>321211.35666666669</v>
      </c>
      <c r="O24" s="49"/>
      <c r="Q24" s="49"/>
    </row>
    <row r="25" spans="1:17" x14ac:dyDescent="0.35">
      <c r="A25" s="22" t="s">
        <v>63</v>
      </c>
      <c r="B25" s="22">
        <v>38486849</v>
      </c>
      <c r="C25" s="23">
        <f t="shared" si="11"/>
        <v>564473.7853333333</v>
      </c>
      <c r="D25" s="23">
        <f t="shared" si="0"/>
        <v>705592.23166666657</v>
      </c>
      <c r="E25" s="23">
        <f t="shared" si="1"/>
        <v>705592.23166666657</v>
      </c>
      <c r="F25" s="24">
        <f t="shared" si="2"/>
        <v>590131.68466666667</v>
      </c>
      <c r="G25" s="24">
        <f t="shared" si="3"/>
        <v>737664.60583333333</v>
      </c>
      <c r="H25" s="24">
        <f t="shared" si="4"/>
        <v>737664.60583333333</v>
      </c>
      <c r="I25" s="25">
        <f t="shared" si="5"/>
        <v>692763.28200000001</v>
      </c>
      <c r="J25" s="25">
        <f t="shared" si="6"/>
        <v>865954.10250000004</v>
      </c>
      <c r="K25" s="25">
        <f t="shared" si="7"/>
        <v>865954.10250000004</v>
      </c>
      <c r="L25" s="26">
        <f t="shared" si="8"/>
        <v>718421.18133333337</v>
      </c>
      <c r="M25" s="26">
        <f t="shared" si="9"/>
        <v>898026.47666666668</v>
      </c>
      <c r="N25" s="26">
        <f t="shared" si="10"/>
        <v>898026.47666666668</v>
      </c>
      <c r="O25" s="49"/>
    </row>
    <row r="26" spans="1:17" x14ac:dyDescent="0.35">
      <c r="A26" s="22" t="s">
        <v>27</v>
      </c>
      <c r="B26" s="22">
        <v>11412338</v>
      </c>
      <c r="C26" s="23">
        <f t="shared" si="11"/>
        <v>167380.95733333332</v>
      </c>
      <c r="D26" s="23">
        <f t="shared" si="0"/>
        <v>209226.19666666666</v>
      </c>
      <c r="E26" s="23">
        <f t="shared" si="1"/>
        <v>209226.19666666666</v>
      </c>
      <c r="F26" s="24">
        <f t="shared" si="2"/>
        <v>174989.18266666669</v>
      </c>
      <c r="G26" s="24">
        <f t="shared" si="3"/>
        <v>218736.47833333336</v>
      </c>
      <c r="H26" s="24">
        <f t="shared" si="4"/>
        <v>218736.47833333336</v>
      </c>
      <c r="I26" s="25">
        <f t="shared" si="5"/>
        <v>205422.084</v>
      </c>
      <c r="J26" s="25">
        <f t="shared" si="6"/>
        <v>256777.60500000001</v>
      </c>
      <c r="K26" s="25">
        <f t="shared" si="7"/>
        <v>256777.60500000001</v>
      </c>
      <c r="L26" s="26">
        <f t="shared" si="8"/>
        <v>213030.30933333334</v>
      </c>
      <c r="M26" s="26">
        <f t="shared" si="9"/>
        <v>266287.88666666666</v>
      </c>
      <c r="N26" s="26">
        <f t="shared" si="10"/>
        <v>266287.88666666666</v>
      </c>
      <c r="O26" s="49"/>
    </row>
    <row r="27" spans="1:17" x14ac:dyDescent="0.35">
      <c r="A27" s="22" t="s">
        <v>28</v>
      </c>
      <c r="B27" s="22">
        <v>36410744</v>
      </c>
      <c r="C27" s="23">
        <f t="shared" si="11"/>
        <v>534024.24533333327</v>
      </c>
      <c r="D27" s="23">
        <f t="shared" si="0"/>
        <v>667530.30666666664</v>
      </c>
      <c r="E27" s="23">
        <f t="shared" si="1"/>
        <v>667530.30666666664</v>
      </c>
      <c r="F27" s="24">
        <f t="shared" si="2"/>
        <v>558298.07466666668</v>
      </c>
      <c r="G27" s="24">
        <f t="shared" si="3"/>
        <v>697872.59333333338</v>
      </c>
      <c r="H27" s="24">
        <f t="shared" si="4"/>
        <v>697872.59333333338</v>
      </c>
      <c r="I27" s="25">
        <f t="shared" si="5"/>
        <v>655393.39200000011</v>
      </c>
      <c r="J27" s="25">
        <f t="shared" si="6"/>
        <v>819241.74000000011</v>
      </c>
      <c r="K27" s="25">
        <f t="shared" si="7"/>
        <v>819241.74000000011</v>
      </c>
      <c r="L27" s="26">
        <f t="shared" si="8"/>
        <v>679667.22133333341</v>
      </c>
      <c r="M27" s="26">
        <f t="shared" si="9"/>
        <v>849584.02666666673</v>
      </c>
      <c r="N27" s="26">
        <f t="shared" si="10"/>
        <v>849584.02666666673</v>
      </c>
      <c r="O27" s="49"/>
    </row>
    <row r="28" spans="1:17" x14ac:dyDescent="0.35">
      <c r="A28" s="22" t="s">
        <v>29</v>
      </c>
      <c r="B28" s="22">
        <v>37918380</v>
      </c>
      <c r="C28" s="23">
        <f t="shared" si="11"/>
        <v>556136.24</v>
      </c>
      <c r="D28" s="23">
        <f t="shared" si="0"/>
        <v>695170.29999999993</v>
      </c>
      <c r="E28" s="23">
        <f t="shared" si="1"/>
        <v>695170.29999999993</v>
      </c>
      <c r="F28" s="24">
        <f t="shared" si="2"/>
        <v>581415.16</v>
      </c>
      <c r="G28" s="24">
        <f t="shared" si="3"/>
        <v>726768.95000000007</v>
      </c>
      <c r="H28" s="24">
        <f t="shared" si="4"/>
        <v>726768.95000000007</v>
      </c>
      <c r="I28" s="25">
        <f t="shared" si="5"/>
        <v>682530.84000000008</v>
      </c>
      <c r="J28" s="25">
        <f t="shared" si="6"/>
        <v>853163.55000000016</v>
      </c>
      <c r="K28" s="25">
        <f t="shared" si="7"/>
        <v>853163.55000000016</v>
      </c>
      <c r="L28" s="26">
        <f t="shared" si="8"/>
        <v>707809.76</v>
      </c>
      <c r="M28" s="26">
        <f t="shared" si="9"/>
        <v>884762.20000000007</v>
      </c>
      <c r="N28" s="26">
        <f t="shared" si="10"/>
        <v>884762.20000000007</v>
      </c>
      <c r="O28" s="49"/>
    </row>
    <row r="29" spans="1:17" x14ac:dyDescent="0.35">
      <c r="A29" s="22" t="s">
        <v>30</v>
      </c>
      <c r="B29" s="22">
        <v>26569044</v>
      </c>
      <c r="C29" s="23">
        <f t="shared" si="11"/>
        <v>389679.31199999998</v>
      </c>
      <c r="D29" s="23">
        <f t="shared" si="0"/>
        <v>487099.13999999996</v>
      </c>
      <c r="E29" s="23">
        <f t="shared" si="1"/>
        <v>487099.13999999996</v>
      </c>
      <c r="F29" s="24">
        <f t="shared" si="2"/>
        <v>407392.00800000003</v>
      </c>
      <c r="G29" s="24">
        <f t="shared" si="3"/>
        <v>509240.01</v>
      </c>
      <c r="H29" s="24">
        <f t="shared" si="4"/>
        <v>509240.01</v>
      </c>
      <c r="I29" s="25">
        <f t="shared" si="5"/>
        <v>478242.79200000007</v>
      </c>
      <c r="J29" s="25">
        <f t="shared" si="6"/>
        <v>597803.49000000011</v>
      </c>
      <c r="K29" s="25">
        <f t="shared" si="7"/>
        <v>597803.49000000011</v>
      </c>
      <c r="L29" s="26">
        <f t="shared" si="8"/>
        <v>495955.48800000001</v>
      </c>
      <c r="M29" s="26">
        <f t="shared" si="9"/>
        <v>619944.36</v>
      </c>
      <c r="N29" s="26">
        <f t="shared" si="10"/>
        <v>619944.36</v>
      </c>
      <c r="O29" s="49"/>
    </row>
    <row r="30" spans="1:17" x14ac:dyDescent="0.35">
      <c r="A30" s="22" t="s">
        <v>31</v>
      </c>
      <c r="B30" s="22">
        <v>25214942</v>
      </c>
      <c r="C30" s="23">
        <f t="shared" si="11"/>
        <v>369819.14933333336</v>
      </c>
      <c r="D30" s="23">
        <f t="shared" si="0"/>
        <v>462273.9366666667</v>
      </c>
      <c r="E30" s="23">
        <f t="shared" si="1"/>
        <v>462273.9366666667</v>
      </c>
      <c r="F30" s="24">
        <f t="shared" si="2"/>
        <v>386629.1106666667</v>
      </c>
      <c r="G30" s="24">
        <f t="shared" si="3"/>
        <v>483286.38833333337</v>
      </c>
      <c r="H30" s="24">
        <f t="shared" si="4"/>
        <v>483286.38833333337</v>
      </c>
      <c r="I30" s="25">
        <f t="shared" si="5"/>
        <v>453868.95600000006</v>
      </c>
      <c r="J30" s="25">
        <f t="shared" si="6"/>
        <v>567336.19500000007</v>
      </c>
      <c r="K30" s="25">
        <f t="shared" si="7"/>
        <v>567336.19500000007</v>
      </c>
      <c r="L30" s="26">
        <f t="shared" si="8"/>
        <v>470678.9173333334</v>
      </c>
      <c r="M30" s="26">
        <f t="shared" si="9"/>
        <v>588348.64666666673</v>
      </c>
      <c r="N30" s="26">
        <f t="shared" si="10"/>
        <v>588348.64666666673</v>
      </c>
      <c r="O30" s="49"/>
    </row>
    <row r="31" spans="1:17" x14ac:dyDescent="0.35">
      <c r="A31" s="22" t="s">
        <v>32</v>
      </c>
      <c r="B31" s="22">
        <v>14459935</v>
      </c>
      <c r="C31" s="23">
        <f t="shared" si="11"/>
        <v>212079.04666666669</v>
      </c>
      <c r="D31" s="23">
        <f t="shared" si="0"/>
        <v>265098.80833333335</v>
      </c>
      <c r="E31" s="23">
        <f t="shared" si="1"/>
        <v>265098.80833333335</v>
      </c>
      <c r="F31" s="24">
        <f t="shared" si="2"/>
        <v>221719.00333333336</v>
      </c>
      <c r="G31" s="24">
        <f t="shared" si="3"/>
        <v>277148.75416666671</v>
      </c>
      <c r="H31" s="24">
        <f t="shared" si="4"/>
        <v>277148.75416666671</v>
      </c>
      <c r="I31" s="25">
        <f t="shared" si="5"/>
        <v>260278.83000000002</v>
      </c>
      <c r="J31" s="25">
        <f t="shared" si="6"/>
        <v>325348.53750000003</v>
      </c>
      <c r="K31" s="25">
        <f t="shared" si="7"/>
        <v>325348.53750000003</v>
      </c>
      <c r="L31" s="26">
        <f t="shared" si="8"/>
        <v>269918.78666666668</v>
      </c>
      <c r="M31" s="26">
        <f t="shared" si="9"/>
        <v>337398.48333333334</v>
      </c>
      <c r="N31" s="26">
        <f t="shared" si="10"/>
        <v>337398.48333333334</v>
      </c>
      <c r="O31" s="49"/>
    </row>
    <row r="32" spans="1:17" x14ac:dyDescent="0.35">
      <c r="A32" s="22" t="s">
        <v>33</v>
      </c>
      <c r="B32" s="22">
        <v>32234262</v>
      </c>
      <c r="C32" s="23">
        <f t="shared" si="11"/>
        <v>472769.17599999998</v>
      </c>
      <c r="D32" s="23">
        <f t="shared" si="0"/>
        <v>590961.47</v>
      </c>
      <c r="E32" s="23">
        <f t="shared" si="1"/>
        <v>590961.47</v>
      </c>
      <c r="F32" s="24">
        <f t="shared" si="2"/>
        <v>494258.68400000007</v>
      </c>
      <c r="G32" s="24">
        <f t="shared" si="3"/>
        <v>617823.3550000001</v>
      </c>
      <c r="H32" s="24">
        <f t="shared" si="4"/>
        <v>617823.3550000001</v>
      </c>
      <c r="I32" s="25">
        <f t="shared" si="5"/>
        <v>580216.71600000001</v>
      </c>
      <c r="J32" s="25">
        <f t="shared" si="6"/>
        <v>725270.89500000002</v>
      </c>
      <c r="K32" s="25">
        <f t="shared" si="7"/>
        <v>725270.89500000002</v>
      </c>
      <c r="L32" s="26">
        <f t="shared" si="8"/>
        <v>601706.22400000016</v>
      </c>
      <c r="M32" s="26">
        <f t="shared" si="9"/>
        <v>752132.78000000014</v>
      </c>
      <c r="N32" s="26">
        <f t="shared" si="10"/>
        <v>752132.78000000014</v>
      </c>
      <c r="O32" s="49"/>
    </row>
    <row r="33" spans="1:15" x14ac:dyDescent="0.35">
      <c r="A33" s="22" t="s">
        <v>34</v>
      </c>
      <c r="B33" s="22">
        <v>30557331</v>
      </c>
      <c r="C33" s="23">
        <f t="shared" si="11"/>
        <v>448174.18799999997</v>
      </c>
      <c r="D33" s="23">
        <f t="shared" si="0"/>
        <v>560217.73499999999</v>
      </c>
      <c r="E33" s="23">
        <f t="shared" si="1"/>
        <v>560217.73499999999</v>
      </c>
      <c r="F33" s="24">
        <f t="shared" si="2"/>
        <v>468545.74199999997</v>
      </c>
      <c r="G33" s="24">
        <f t="shared" si="3"/>
        <v>585682.17749999999</v>
      </c>
      <c r="H33" s="24">
        <f t="shared" si="4"/>
        <v>585682.17749999999</v>
      </c>
      <c r="I33" s="25">
        <f t="shared" si="5"/>
        <v>550031.95799999998</v>
      </c>
      <c r="J33" s="25">
        <f t="shared" si="6"/>
        <v>687539.94750000001</v>
      </c>
      <c r="K33" s="25">
        <f t="shared" si="7"/>
        <v>687539.94750000001</v>
      </c>
      <c r="L33" s="26">
        <f t="shared" si="8"/>
        <v>570403.5120000001</v>
      </c>
      <c r="M33" s="26">
        <f t="shared" si="9"/>
        <v>713004.39000000013</v>
      </c>
      <c r="N33" s="26">
        <f t="shared" si="10"/>
        <v>713004.39000000013</v>
      </c>
      <c r="O33" s="49"/>
    </row>
    <row r="34" spans="1:15" x14ac:dyDescent="0.35">
      <c r="A34" s="22" t="s">
        <v>35</v>
      </c>
      <c r="B34" s="22">
        <v>10244869</v>
      </c>
      <c r="C34" s="23">
        <f t="shared" si="11"/>
        <v>150258.0786666667</v>
      </c>
      <c r="D34" s="23">
        <f t="shared" si="0"/>
        <v>187822.59833333336</v>
      </c>
      <c r="E34" s="23">
        <f t="shared" si="1"/>
        <v>187822.59833333336</v>
      </c>
      <c r="F34" s="24">
        <f t="shared" si="2"/>
        <v>157087.99133333334</v>
      </c>
      <c r="G34" s="24">
        <f t="shared" si="3"/>
        <v>196359.98916666667</v>
      </c>
      <c r="H34" s="24">
        <f t="shared" si="4"/>
        <v>196359.98916666667</v>
      </c>
      <c r="I34" s="25">
        <f t="shared" si="5"/>
        <v>184407.64200000002</v>
      </c>
      <c r="J34" s="25">
        <f t="shared" si="6"/>
        <v>230509.55250000002</v>
      </c>
      <c r="K34" s="25">
        <f t="shared" si="7"/>
        <v>230509.55250000002</v>
      </c>
      <c r="L34" s="26">
        <f t="shared" si="8"/>
        <v>191237.55466666669</v>
      </c>
      <c r="M34" s="26">
        <f t="shared" si="9"/>
        <v>239046.94333333336</v>
      </c>
      <c r="N34" s="26">
        <f t="shared" si="10"/>
        <v>239046.94333333336</v>
      </c>
      <c r="O34" s="49"/>
    </row>
    <row r="35" spans="1:15" x14ac:dyDescent="0.35">
      <c r="A35" s="22" t="s">
        <v>36</v>
      </c>
      <c r="B35" s="22">
        <v>20097662</v>
      </c>
      <c r="C35" s="23">
        <f t="shared" si="11"/>
        <v>294765.7093333333</v>
      </c>
      <c r="D35" s="23">
        <f t="shared" si="0"/>
        <v>368457.13666666666</v>
      </c>
      <c r="E35" s="23">
        <f t="shared" si="1"/>
        <v>368457.13666666666</v>
      </c>
      <c r="F35" s="24">
        <f t="shared" si="2"/>
        <v>308164.15066666662</v>
      </c>
      <c r="G35" s="24">
        <f t="shared" si="3"/>
        <v>385205.1883333333</v>
      </c>
      <c r="H35" s="24">
        <f t="shared" si="4"/>
        <v>385205.1883333333</v>
      </c>
      <c r="I35" s="25">
        <f t="shared" si="5"/>
        <v>361757.91600000003</v>
      </c>
      <c r="J35" s="25">
        <f t="shared" si="6"/>
        <v>452197.39500000002</v>
      </c>
      <c r="K35" s="25">
        <f t="shared" si="7"/>
        <v>452197.39500000002</v>
      </c>
      <c r="L35" s="26">
        <f t="shared" si="8"/>
        <v>375156.35733333335</v>
      </c>
      <c r="M35" s="26">
        <f t="shared" si="9"/>
        <v>468945.44666666671</v>
      </c>
      <c r="N35" s="26">
        <f t="shared" si="10"/>
        <v>468945.44666666671</v>
      </c>
      <c r="O35" s="49"/>
    </row>
    <row r="36" spans="1:15" x14ac:dyDescent="0.35">
      <c r="A36" s="22" t="s">
        <v>65</v>
      </c>
      <c r="B36" s="22">
        <v>48781943</v>
      </c>
      <c r="C36" s="23">
        <f t="shared" si="11"/>
        <v>715468.49733333336</v>
      </c>
      <c r="D36" s="23">
        <f t="shared" si="0"/>
        <v>894335.6216666667</v>
      </c>
      <c r="E36" s="23">
        <f t="shared" si="1"/>
        <v>894335.6216666667</v>
      </c>
      <c r="F36" s="24">
        <f t="shared" si="2"/>
        <v>747989.79266666668</v>
      </c>
      <c r="G36" s="24">
        <f t="shared" si="3"/>
        <v>934987.24083333334</v>
      </c>
      <c r="H36" s="24">
        <f t="shared" si="4"/>
        <v>934987.24083333334</v>
      </c>
      <c r="I36" s="25">
        <f t="shared" si="5"/>
        <v>878074.97400000005</v>
      </c>
      <c r="J36" s="25">
        <f t="shared" si="6"/>
        <v>1097593.7175</v>
      </c>
      <c r="K36" s="25">
        <f t="shared" si="7"/>
        <v>1097593.7175</v>
      </c>
      <c r="L36" s="26">
        <f t="shared" si="8"/>
        <v>910596.26933333336</v>
      </c>
      <c r="M36" s="26">
        <f t="shared" si="9"/>
        <v>1138245.3366666667</v>
      </c>
      <c r="N36" s="26">
        <f t="shared" si="10"/>
        <v>1138245.3366666667</v>
      </c>
      <c r="O36" s="49"/>
    </row>
    <row r="37" spans="1:15" x14ac:dyDescent="0.35">
      <c r="A37" s="22" t="s">
        <v>37</v>
      </c>
      <c r="B37" s="22">
        <v>23536044</v>
      </c>
      <c r="C37" s="23">
        <f t="shared" si="11"/>
        <v>345195.31199999998</v>
      </c>
      <c r="D37" s="23">
        <f t="shared" si="0"/>
        <v>431494.13999999996</v>
      </c>
      <c r="E37" s="23">
        <f t="shared" si="1"/>
        <v>431494.13999999996</v>
      </c>
      <c r="F37" s="24">
        <f t="shared" si="2"/>
        <v>360886.00800000003</v>
      </c>
      <c r="G37" s="24">
        <f t="shared" si="3"/>
        <v>451107.51</v>
      </c>
      <c r="H37" s="24">
        <f t="shared" si="4"/>
        <v>451107.51</v>
      </c>
      <c r="I37" s="25">
        <f t="shared" si="5"/>
        <v>423648.79200000007</v>
      </c>
      <c r="J37" s="25">
        <f t="shared" si="6"/>
        <v>529560.99000000011</v>
      </c>
      <c r="K37" s="25">
        <f t="shared" si="7"/>
        <v>529560.99000000011</v>
      </c>
      <c r="L37" s="26">
        <f t="shared" si="8"/>
        <v>439339.48800000001</v>
      </c>
      <c r="M37" s="26">
        <f t="shared" si="9"/>
        <v>549174.36</v>
      </c>
      <c r="N37" s="26">
        <f t="shared" si="10"/>
        <v>549174.36</v>
      </c>
      <c r="O37" s="49"/>
    </row>
    <row r="38" spans="1:15" x14ac:dyDescent="0.35">
      <c r="A38" s="22" t="s">
        <v>38</v>
      </c>
      <c r="B38" s="22">
        <v>8009680</v>
      </c>
      <c r="C38" s="23">
        <f t="shared" si="11"/>
        <v>117475.30666666667</v>
      </c>
      <c r="D38" s="23">
        <f t="shared" si="0"/>
        <v>146844.13333333333</v>
      </c>
      <c r="E38" s="23">
        <f t="shared" si="1"/>
        <v>146844.13333333333</v>
      </c>
      <c r="F38" s="24">
        <f t="shared" si="2"/>
        <v>122815.09333333334</v>
      </c>
      <c r="G38" s="24">
        <f t="shared" si="3"/>
        <v>153518.86666666667</v>
      </c>
      <c r="H38" s="24">
        <f t="shared" si="4"/>
        <v>153518.86666666667</v>
      </c>
      <c r="I38" s="25">
        <f t="shared" si="5"/>
        <v>144174.24000000002</v>
      </c>
      <c r="J38" s="25">
        <f t="shared" si="6"/>
        <v>180217.80000000002</v>
      </c>
      <c r="K38" s="25">
        <f t="shared" si="7"/>
        <v>180217.80000000002</v>
      </c>
      <c r="L38" s="26">
        <f t="shared" si="8"/>
        <v>149514.02666666667</v>
      </c>
      <c r="M38" s="26">
        <f t="shared" si="9"/>
        <v>186892.53333333335</v>
      </c>
      <c r="N38" s="26">
        <f t="shared" si="10"/>
        <v>186892.53333333335</v>
      </c>
      <c r="O38" s="49"/>
    </row>
    <row r="39" spans="1:15" x14ac:dyDescent="0.35">
      <c r="A39" s="22" t="s">
        <v>39</v>
      </c>
      <c r="B39" s="22">
        <v>12447371</v>
      </c>
      <c r="C39" s="23">
        <f t="shared" si="11"/>
        <v>182561.44133333332</v>
      </c>
      <c r="D39" s="23">
        <f t="shared" si="0"/>
        <v>228201.80166666667</v>
      </c>
      <c r="E39" s="23">
        <f t="shared" si="1"/>
        <v>228201.80166666667</v>
      </c>
      <c r="F39" s="24">
        <f t="shared" si="2"/>
        <v>190859.68866666668</v>
      </c>
      <c r="G39" s="24">
        <f t="shared" si="3"/>
        <v>238574.61083333334</v>
      </c>
      <c r="H39" s="24">
        <f t="shared" si="4"/>
        <v>238574.61083333334</v>
      </c>
      <c r="I39" s="25">
        <f t="shared" si="5"/>
        <v>224052.67800000001</v>
      </c>
      <c r="J39" s="25">
        <f t="shared" si="6"/>
        <v>280065.84750000003</v>
      </c>
      <c r="K39" s="25">
        <f t="shared" si="7"/>
        <v>280065.84750000003</v>
      </c>
      <c r="L39" s="26">
        <f t="shared" si="8"/>
        <v>232350.92533333335</v>
      </c>
      <c r="M39" s="26">
        <f t="shared" si="9"/>
        <v>290438.65666666668</v>
      </c>
      <c r="N39" s="26">
        <f t="shared" si="10"/>
        <v>290438.65666666668</v>
      </c>
      <c r="O39" s="49"/>
    </row>
    <row r="40" spans="1:15" x14ac:dyDescent="0.35">
      <c r="A40" s="22" t="s">
        <v>40</v>
      </c>
      <c r="B40" s="22">
        <v>21717401</v>
      </c>
      <c r="C40" s="23">
        <f t="shared" si="11"/>
        <v>318521.88133333332</v>
      </c>
      <c r="D40" s="23">
        <f t="shared" si="0"/>
        <v>398152.35166666663</v>
      </c>
      <c r="E40" s="23">
        <f t="shared" si="1"/>
        <v>398152.35166666663</v>
      </c>
      <c r="F40" s="24">
        <f t="shared" si="2"/>
        <v>333000.1486666667</v>
      </c>
      <c r="G40" s="24">
        <f t="shared" si="3"/>
        <v>416250.18583333335</v>
      </c>
      <c r="H40" s="24">
        <f t="shared" si="4"/>
        <v>416250.18583333335</v>
      </c>
      <c r="I40" s="25">
        <f t="shared" si="5"/>
        <v>390913.21799999999</v>
      </c>
      <c r="J40" s="25">
        <f t="shared" si="6"/>
        <v>488641.52250000002</v>
      </c>
      <c r="K40" s="25">
        <f t="shared" si="7"/>
        <v>488641.52250000002</v>
      </c>
      <c r="L40" s="26">
        <f t="shared" si="8"/>
        <v>405391.48533333337</v>
      </c>
      <c r="M40" s="26">
        <f t="shared" si="9"/>
        <v>506739.35666666669</v>
      </c>
      <c r="N40" s="26">
        <f t="shared" si="10"/>
        <v>506739.35666666669</v>
      </c>
      <c r="O40" s="49"/>
    </row>
    <row r="41" spans="1:15" x14ac:dyDescent="0.35">
      <c r="A41" s="22" t="s">
        <v>66</v>
      </c>
      <c r="B41" s="22">
        <v>78398252</v>
      </c>
      <c r="C41" s="23">
        <f t="shared" si="11"/>
        <v>1149841.0293333335</v>
      </c>
      <c r="D41" s="23">
        <f t="shared" si="0"/>
        <v>1437301.2866666669</v>
      </c>
      <c r="E41" s="23">
        <f t="shared" si="1"/>
        <v>1437301.2866666669</v>
      </c>
      <c r="F41" s="24">
        <f t="shared" si="2"/>
        <v>1202106.5306666666</v>
      </c>
      <c r="G41" s="24">
        <f t="shared" si="3"/>
        <v>1502633.1633333333</v>
      </c>
      <c r="H41" s="24">
        <f t="shared" si="4"/>
        <v>1502633.1633333333</v>
      </c>
      <c r="I41" s="25">
        <f t="shared" si="5"/>
        <v>1411168.5360000001</v>
      </c>
      <c r="J41" s="25">
        <f t="shared" si="6"/>
        <v>1763960.6700000002</v>
      </c>
      <c r="K41" s="25">
        <f t="shared" si="7"/>
        <v>1763960.6700000002</v>
      </c>
      <c r="L41" s="26">
        <f t="shared" si="8"/>
        <v>1463434.0373333334</v>
      </c>
      <c r="M41" s="26">
        <f t="shared" si="9"/>
        <v>1829292.5466666669</v>
      </c>
      <c r="N41" s="26">
        <f t="shared" si="10"/>
        <v>1829292.5466666669</v>
      </c>
      <c r="O41" s="49"/>
    </row>
    <row r="42" spans="1:15" x14ac:dyDescent="0.35">
      <c r="A42" s="22" t="s">
        <v>41</v>
      </c>
      <c r="B42" s="22">
        <v>68304793</v>
      </c>
      <c r="C42" s="23">
        <f t="shared" si="11"/>
        <v>1001803.6306666667</v>
      </c>
      <c r="D42" s="23">
        <f t="shared" si="0"/>
        <v>1252254.5383333333</v>
      </c>
      <c r="E42" s="23">
        <f t="shared" si="1"/>
        <v>1252254.5383333333</v>
      </c>
      <c r="F42" s="24">
        <f t="shared" si="2"/>
        <v>1047340.1593333334</v>
      </c>
      <c r="G42" s="24">
        <f t="shared" si="3"/>
        <v>1309175.1991666667</v>
      </c>
      <c r="H42" s="24">
        <f t="shared" si="4"/>
        <v>1309175.1991666667</v>
      </c>
      <c r="I42" s="25">
        <f t="shared" si="5"/>
        <v>1229486.274</v>
      </c>
      <c r="J42" s="25">
        <f t="shared" si="6"/>
        <v>1536857.8425</v>
      </c>
      <c r="K42" s="25">
        <f t="shared" si="7"/>
        <v>1536857.8425</v>
      </c>
      <c r="L42" s="26">
        <f t="shared" si="8"/>
        <v>1275022.8026666669</v>
      </c>
      <c r="M42" s="26">
        <f t="shared" si="9"/>
        <v>1593778.5033333336</v>
      </c>
      <c r="N42" s="26">
        <f t="shared" si="10"/>
        <v>1593778.5033333336</v>
      </c>
      <c r="O42" s="49"/>
    </row>
    <row r="43" spans="1:15" x14ac:dyDescent="0.35">
      <c r="A43" s="22" t="s">
        <v>67</v>
      </c>
      <c r="B43" s="22">
        <v>25387840</v>
      </c>
      <c r="C43" s="23">
        <f t="shared" si="11"/>
        <v>372354.98666666669</v>
      </c>
      <c r="D43" s="23">
        <f t="shared" si="0"/>
        <v>465443.73333333334</v>
      </c>
      <c r="E43" s="23">
        <f t="shared" si="1"/>
        <v>465443.73333333334</v>
      </c>
      <c r="F43" s="24">
        <f t="shared" si="2"/>
        <v>389280.21333333332</v>
      </c>
      <c r="G43" s="24">
        <f t="shared" si="3"/>
        <v>486600.26666666666</v>
      </c>
      <c r="H43" s="24">
        <f t="shared" si="4"/>
        <v>486600.26666666666</v>
      </c>
      <c r="I43" s="25">
        <f t="shared" si="5"/>
        <v>456981.12</v>
      </c>
      <c r="J43" s="25">
        <f t="shared" si="6"/>
        <v>571226.4</v>
      </c>
      <c r="K43" s="25">
        <f t="shared" si="7"/>
        <v>571226.4</v>
      </c>
      <c r="L43" s="26">
        <f t="shared" si="8"/>
        <v>473906.3466666668</v>
      </c>
      <c r="M43" s="26">
        <f t="shared" si="9"/>
        <v>592382.93333333347</v>
      </c>
      <c r="N43" s="26">
        <f t="shared" si="10"/>
        <v>592382.93333333347</v>
      </c>
      <c r="O43" s="49"/>
    </row>
    <row r="44" spans="1:15" x14ac:dyDescent="0.35">
      <c r="A44" s="22" t="s">
        <v>42</v>
      </c>
      <c r="B44" s="22">
        <v>10461553</v>
      </c>
      <c r="C44" s="23">
        <f t="shared" si="11"/>
        <v>153436.11066666667</v>
      </c>
      <c r="D44" s="23">
        <f t="shared" si="0"/>
        <v>191795.13833333334</v>
      </c>
      <c r="E44" s="23">
        <f t="shared" si="1"/>
        <v>191795.13833333334</v>
      </c>
      <c r="F44" s="24">
        <f t="shared" si="2"/>
        <v>160410.47933333332</v>
      </c>
      <c r="G44" s="24">
        <f t="shared" si="3"/>
        <v>200513.09916666665</v>
      </c>
      <c r="H44" s="24">
        <f t="shared" si="4"/>
        <v>200513.09916666665</v>
      </c>
      <c r="I44" s="25">
        <f t="shared" si="5"/>
        <v>188307.954</v>
      </c>
      <c r="J44" s="25">
        <f t="shared" si="6"/>
        <v>235384.9425</v>
      </c>
      <c r="K44" s="25">
        <f t="shared" si="7"/>
        <v>235384.9425</v>
      </c>
      <c r="L44" s="26">
        <f t="shared" si="8"/>
        <v>195282.32266666667</v>
      </c>
      <c r="M44" s="26">
        <f t="shared" si="9"/>
        <v>244102.90333333335</v>
      </c>
      <c r="N44" s="26">
        <f t="shared" si="10"/>
        <v>244102.90333333335</v>
      </c>
      <c r="O44" s="49"/>
    </row>
    <row r="45" spans="1:15" x14ac:dyDescent="0.35">
      <c r="A45" s="22" t="s">
        <v>43</v>
      </c>
      <c r="B45" s="22">
        <v>15678640</v>
      </c>
      <c r="C45" s="23">
        <f t="shared" si="11"/>
        <v>229953.38666666666</v>
      </c>
      <c r="D45" s="23">
        <f t="shared" si="0"/>
        <v>287441.73333333334</v>
      </c>
      <c r="E45" s="23">
        <f t="shared" si="1"/>
        <v>287441.73333333334</v>
      </c>
      <c r="F45" s="24">
        <f t="shared" si="2"/>
        <v>240405.81333333332</v>
      </c>
      <c r="G45" s="24">
        <f t="shared" si="3"/>
        <v>300507.26666666666</v>
      </c>
      <c r="H45" s="24">
        <f t="shared" si="4"/>
        <v>300507.26666666666</v>
      </c>
      <c r="I45" s="25">
        <f t="shared" si="5"/>
        <v>282215.51999999996</v>
      </c>
      <c r="J45" s="25">
        <f t="shared" si="6"/>
        <v>352769.39999999997</v>
      </c>
      <c r="K45" s="25">
        <f t="shared" si="7"/>
        <v>352769.39999999997</v>
      </c>
      <c r="L45" s="26">
        <f t="shared" si="8"/>
        <v>292667.94666666666</v>
      </c>
      <c r="M45" s="26">
        <f t="shared" si="9"/>
        <v>365834.93333333335</v>
      </c>
      <c r="N45" s="26">
        <f t="shared" si="10"/>
        <v>365834.93333333335</v>
      </c>
      <c r="O45" s="49"/>
    </row>
    <row r="46" spans="1:15" x14ac:dyDescent="0.35">
      <c r="A46" s="22" t="s">
        <v>68</v>
      </c>
      <c r="B46" s="22">
        <v>57134293</v>
      </c>
      <c r="C46" s="23">
        <f t="shared" si="11"/>
        <v>837969.63066666678</v>
      </c>
      <c r="D46" s="23">
        <f t="shared" si="0"/>
        <v>1047462.0383333334</v>
      </c>
      <c r="E46" s="23">
        <f t="shared" si="1"/>
        <v>1047462.0383333334</v>
      </c>
      <c r="F46" s="24">
        <f t="shared" si="2"/>
        <v>876059.15933333337</v>
      </c>
      <c r="G46" s="24">
        <f t="shared" si="3"/>
        <v>1095073.9491666667</v>
      </c>
      <c r="H46" s="24">
        <f t="shared" si="4"/>
        <v>1095073.9491666667</v>
      </c>
      <c r="I46" s="25">
        <f t="shared" si="5"/>
        <v>1028417.274</v>
      </c>
      <c r="J46" s="25">
        <f t="shared" si="6"/>
        <v>1285521.5925</v>
      </c>
      <c r="K46" s="25">
        <f t="shared" si="7"/>
        <v>1285521.5925</v>
      </c>
      <c r="L46" s="26">
        <f t="shared" si="8"/>
        <v>1066506.8026666667</v>
      </c>
      <c r="M46" s="26">
        <f t="shared" si="9"/>
        <v>1333133.5033333334</v>
      </c>
      <c r="N46" s="26">
        <f t="shared" si="10"/>
        <v>1333133.5033333334</v>
      </c>
      <c r="O46" s="49"/>
    </row>
    <row r="47" spans="1:15" x14ac:dyDescent="0.35">
      <c r="A47" s="22" t="s">
        <v>69</v>
      </c>
      <c r="B47" s="22">
        <v>30094705</v>
      </c>
      <c r="C47" s="23">
        <f t="shared" si="11"/>
        <v>441389.00666666665</v>
      </c>
      <c r="D47" s="23">
        <f t="shared" si="0"/>
        <v>551736.2583333333</v>
      </c>
      <c r="E47" s="23">
        <f t="shared" si="1"/>
        <v>551736.2583333333</v>
      </c>
      <c r="F47" s="24">
        <f t="shared" si="2"/>
        <v>461452.14333333337</v>
      </c>
      <c r="G47" s="24">
        <f t="shared" si="3"/>
        <v>576815.1791666667</v>
      </c>
      <c r="H47" s="24">
        <f t="shared" si="4"/>
        <v>576815.1791666667</v>
      </c>
      <c r="I47" s="25">
        <f t="shared" si="5"/>
        <v>541704.69000000006</v>
      </c>
      <c r="J47" s="25">
        <f t="shared" si="6"/>
        <v>677130.86250000005</v>
      </c>
      <c r="K47" s="25">
        <f t="shared" si="7"/>
        <v>677130.86250000005</v>
      </c>
      <c r="L47" s="26">
        <f t="shared" si="8"/>
        <v>561767.82666666666</v>
      </c>
      <c r="M47" s="26">
        <f t="shared" si="9"/>
        <v>702209.78333333333</v>
      </c>
      <c r="N47" s="26">
        <f t="shared" si="10"/>
        <v>702209.78333333333</v>
      </c>
      <c r="O47" s="49"/>
    </row>
    <row r="48" spans="1:15" x14ac:dyDescent="0.35">
      <c r="A48" s="22" t="s">
        <v>44</v>
      </c>
      <c r="B48" s="22">
        <v>22562986</v>
      </c>
      <c r="C48" s="23">
        <f t="shared" si="11"/>
        <v>330923.79466666665</v>
      </c>
      <c r="D48" s="23">
        <f t="shared" si="0"/>
        <v>413654.74333333335</v>
      </c>
      <c r="E48" s="23">
        <f t="shared" si="1"/>
        <v>413654.74333333335</v>
      </c>
      <c r="F48" s="24">
        <f t="shared" si="2"/>
        <v>345965.78533333336</v>
      </c>
      <c r="G48" s="24">
        <f t="shared" si="3"/>
        <v>432457.23166666669</v>
      </c>
      <c r="H48" s="24">
        <f t="shared" si="4"/>
        <v>432457.23166666669</v>
      </c>
      <c r="I48" s="25">
        <f t="shared" si="5"/>
        <v>406133.74800000002</v>
      </c>
      <c r="J48" s="25">
        <f t="shared" si="6"/>
        <v>507667.18500000006</v>
      </c>
      <c r="K48" s="25">
        <f t="shared" si="7"/>
        <v>507667.18500000006</v>
      </c>
      <c r="L48" s="26">
        <f t="shared" si="8"/>
        <v>421175.73866666679</v>
      </c>
      <c r="M48" s="26">
        <f t="shared" si="9"/>
        <v>526469.67333333346</v>
      </c>
      <c r="N48" s="26">
        <f t="shared" si="10"/>
        <v>526469.67333333346</v>
      </c>
      <c r="O48" s="49"/>
    </row>
    <row r="49" spans="1:15" x14ac:dyDescent="0.35">
      <c r="A49" s="22" t="s">
        <v>70</v>
      </c>
      <c r="B49" s="22">
        <v>13540348</v>
      </c>
      <c r="C49" s="23">
        <f t="shared" si="11"/>
        <v>198591.77066666668</v>
      </c>
      <c r="D49" s="23">
        <f t="shared" si="0"/>
        <v>248239.71333333335</v>
      </c>
      <c r="E49" s="23">
        <f t="shared" si="1"/>
        <v>248239.71333333335</v>
      </c>
      <c r="F49" s="24">
        <f t="shared" si="2"/>
        <v>207618.66933333332</v>
      </c>
      <c r="G49" s="24">
        <f t="shared" si="3"/>
        <v>259523.33666666667</v>
      </c>
      <c r="H49" s="24">
        <f t="shared" si="4"/>
        <v>259523.33666666667</v>
      </c>
      <c r="I49" s="25">
        <f t="shared" si="5"/>
        <v>243726.26400000002</v>
      </c>
      <c r="J49" s="25">
        <f t="shared" si="6"/>
        <v>304657.83</v>
      </c>
      <c r="K49" s="25">
        <f t="shared" si="7"/>
        <v>304657.83</v>
      </c>
      <c r="L49" s="26">
        <f t="shared" si="8"/>
        <v>252753.1626666667</v>
      </c>
      <c r="M49" s="26">
        <f t="shared" si="9"/>
        <v>315941.45333333337</v>
      </c>
      <c r="N49" s="26">
        <f t="shared" si="10"/>
        <v>315941.45333333337</v>
      </c>
      <c r="O49" s="49"/>
    </row>
    <row r="50" spans="1:15" x14ac:dyDescent="0.35">
      <c r="A50" s="22" t="s">
        <v>45</v>
      </c>
      <c r="B50" s="22">
        <v>36944866</v>
      </c>
      <c r="C50" s="23">
        <f t="shared" si="11"/>
        <v>541858.03466666664</v>
      </c>
      <c r="D50" s="23">
        <f t="shared" si="0"/>
        <v>677322.54333333333</v>
      </c>
      <c r="E50" s="23">
        <f t="shared" si="1"/>
        <v>677322.54333333333</v>
      </c>
      <c r="F50" s="24">
        <f t="shared" si="2"/>
        <v>566487.94533333334</v>
      </c>
      <c r="G50" s="24">
        <f t="shared" si="3"/>
        <v>708109.93166666664</v>
      </c>
      <c r="H50" s="24">
        <f t="shared" si="4"/>
        <v>708109.93166666664</v>
      </c>
      <c r="I50" s="25">
        <f t="shared" si="5"/>
        <v>665007.58799999999</v>
      </c>
      <c r="J50" s="25">
        <f t="shared" si="6"/>
        <v>831259.48499999999</v>
      </c>
      <c r="K50" s="25">
        <f t="shared" si="7"/>
        <v>831259.48499999999</v>
      </c>
      <c r="L50" s="26">
        <f t="shared" si="8"/>
        <v>689637.49866666668</v>
      </c>
      <c r="M50" s="26">
        <f t="shared" si="9"/>
        <v>862046.87333333341</v>
      </c>
      <c r="N50" s="26">
        <f t="shared" si="10"/>
        <v>862046.87333333341</v>
      </c>
      <c r="O50" s="49"/>
    </row>
    <row r="51" spans="1:15" x14ac:dyDescent="0.35">
      <c r="A51" s="22" t="s">
        <v>46</v>
      </c>
      <c r="B51" s="22">
        <v>15185733</v>
      </c>
      <c r="C51" s="23">
        <f t="shared" si="11"/>
        <v>222724.08400000003</v>
      </c>
      <c r="D51" s="23">
        <f t="shared" si="0"/>
        <v>278405.10500000004</v>
      </c>
      <c r="E51" s="23">
        <f t="shared" si="1"/>
        <v>278405.10500000004</v>
      </c>
      <c r="F51" s="24">
        <f t="shared" si="2"/>
        <v>232847.90600000002</v>
      </c>
      <c r="G51" s="24">
        <f t="shared" si="3"/>
        <v>291059.88250000001</v>
      </c>
      <c r="H51" s="24">
        <f t="shared" si="4"/>
        <v>291059.88250000001</v>
      </c>
      <c r="I51" s="25">
        <f t="shared" si="5"/>
        <v>273343.19400000002</v>
      </c>
      <c r="J51" s="25">
        <f t="shared" si="6"/>
        <v>341678.99249999999</v>
      </c>
      <c r="K51" s="25">
        <f t="shared" si="7"/>
        <v>341678.99249999999</v>
      </c>
      <c r="L51" s="26">
        <f t="shared" si="8"/>
        <v>283467.016</v>
      </c>
      <c r="M51" s="26">
        <f t="shared" si="9"/>
        <v>354333.77</v>
      </c>
      <c r="N51" s="26">
        <f t="shared" si="10"/>
        <v>354333.77</v>
      </c>
      <c r="O51" s="49"/>
    </row>
    <row r="52" spans="1:15" x14ac:dyDescent="0.35">
      <c r="A52" s="22" t="s">
        <v>47</v>
      </c>
      <c r="B52" s="22">
        <v>27396109</v>
      </c>
      <c r="C52" s="23">
        <f t="shared" si="11"/>
        <v>401809.59866666666</v>
      </c>
      <c r="D52" s="23">
        <f t="shared" si="0"/>
        <v>502261.99833333335</v>
      </c>
      <c r="E52" s="23">
        <f t="shared" si="1"/>
        <v>502261.99833333335</v>
      </c>
      <c r="F52" s="24">
        <f t="shared" si="2"/>
        <v>420073.67133333336</v>
      </c>
      <c r="G52" s="24">
        <f t="shared" si="3"/>
        <v>525092.08916666673</v>
      </c>
      <c r="H52" s="24">
        <f t="shared" si="4"/>
        <v>525092.08916666673</v>
      </c>
      <c r="I52" s="25">
        <f t="shared" si="5"/>
        <v>493129.962</v>
      </c>
      <c r="J52" s="25">
        <f t="shared" si="6"/>
        <v>616412.45250000001</v>
      </c>
      <c r="K52" s="25">
        <f t="shared" si="7"/>
        <v>616412.45250000001</v>
      </c>
      <c r="L52" s="26">
        <f t="shared" si="8"/>
        <v>511394.03466666664</v>
      </c>
      <c r="M52" s="26">
        <f t="shared" si="9"/>
        <v>639242.54333333333</v>
      </c>
      <c r="N52" s="26">
        <f t="shared" si="10"/>
        <v>639242.54333333333</v>
      </c>
      <c r="O52" s="49"/>
    </row>
    <row r="53" spans="1:15" x14ac:dyDescent="0.35">
      <c r="A53" s="22" t="s">
        <v>48</v>
      </c>
      <c r="B53" s="22">
        <v>40684609</v>
      </c>
      <c r="C53" s="23">
        <f t="shared" si="11"/>
        <v>596707.59866666677</v>
      </c>
      <c r="D53" s="23">
        <f t="shared" si="0"/>
        <v>745884.49833333341</v>
      </c>
      <c r="E53" s="23">
        <f t="shared" si="1"/>
        <v>745884.49833333341</v>
      </c>
      <c r="F53" s="24">
        <f t="shared" si="2"/>
        <v>623830.67133333336</v>
      </c>
      <c r="G53" s="24">
        <f t="shared" si="3"/>
        <v>779788.33916666673</v>
      </c>
      <c r="H53" s="24">
        <f t="shared" si="4"/>
        <v>779788.33916666673</v>
      </c>
      <c r="I53" s="25">
        <f t="shared" si="5"/>
        <v>732322.96200000006</v>
      </c>
      <c r="J53" s="25">
        <f t="shared" si="6"/>
        <v>915403.70250000013</v>
      </c>
      <c r="K53" s="25">
        <f t="shared" si="7"/>
        <v>915403.70250000013</v>
      </c>
      <c r="L53" s="26">
        <f t="shared" si="8"/>
        <v>759446.03466666676</v>
      </c>
      <c r="M53" s="26">
        <f t="shared" si="9"/>
        <v>949307.54333333345</v>
      </c>
      <c r="N53" s="26">
        <f t="shared" si="10"/>
        <v>949307.54333333345</v>
      </c>
      <c r="O53" s="49"/>
    </row>
    <row r="54" spans="1:15" x14ac:dyDescent="0.35">
      <c r="A54" s="22" t="s">
        <v>49</v>
      </c>
      <c r="B54" s="22">
        <v>6605230</v>
      </c>
      <c r="C54" s="23">
        <f t="shared" si="11"/>
        <v>96876.70666666668</v>
      </c>
      <c r="D54" s="23">
        <f t="shared" si="0"/>
        <v>121095.88333333335</v>
      </c>
      <c r="E54" s="23">
        <f t="shared" si="1"/>
        <v>121095.88333333335</v>
      </c>
      <c r="F54" s="24">
        <f t="shared" si="2"/>
        <v>101280.19333333334</v>
      </c>
      <c r="G54" s="24">
        <f t="shared" si="3"/>
        <v>126600.24166666668</v>
      </c>
      <c r="H54" s="24">
        <f t="shared" si="4"/>
        <v>126600.24166666668</v>
      </c>
      <c r="I54" s="25">
        <f t="shared" si="5"/>
        <v>118894.14000000001</v>
      </c>
      <c r="J54" s="25">
        <f t="shared" si="6"/>
        <v>148617.67500000002</v>
      </c>
      <c r="K54" s="25">
        <f t="shared" si="7"/>
        <v>148617.67500000002</v>
      </c>
      <c r="L54" s="26">
        <f t="shared" si="8"/>
        <v>123297.62666666668</v>
      </c>
      <c r="M54" s="26">
        <f t="shared" si="9"/>
        <v>154122.03333333335</v>
      </c>
      <c r="N54" s="26">
        <f t="shared" si="10"/>
        <v>154122.03333333335</v>
      </c>
      <c r="O54" s="49"/>
    </row>
    <row r="55" spans="1:15" x14ac:dyDescent="0.35">
      <c r="A55" s="22" t="s">
        <v>50</v>
      </c>
      <c r="B55" s="22">
        <v>48585205</v>
      </c>
      <c r="C55" s="23">
        <f t="shared" si="11"/>
        <v>712583.0066666666</v>
      </c>
      <c r="D55" s="23">
        <f t="shared" si="0"/>
        <v>890728.7583333333</v>
      </c>
      <c r="E55" s="23">
        <f t="shared" si="1"/>
        <v>890728.7583333333</v>
      </c>
      <c r="F55" s="24">
        <f t="shared" si="2"/>
        <v>744973.14333333331</v>
      </c>
      <c r="G55" s="24">
        <f t="shared" si="3"/>
        <v>931216.4291666667</v>
      </c>
      <c r="H55" s="24">
        <f t="shared" si="4"/>
        <v>931216.4291666667</v>
      </c>
      <c r="I55" s="25">
        <f t="shared" si="5"/>
        <v>874533.69000000006</v>
      </c>
      <c r="J55" s="25">
        <f t="shared" si="6"/>
        <v>1093167.1125</v>
      </c>
      <c r="K55" s="25">
        <f t="shared" si="7"/>
        <v>1093167.1125</v>
      </c>
      <c r="L55" s="26">
        <f t="shared" si="8"/>
        <v>906923.82666666678</v>
      </c>
      <c r="M55" s="26">
        <f t="shared" si="9"/>
        <v>1133654.7833333334</v>
      </c>
      <c r="N55" s="26">
        <f t="shared" si="10"/>
        <v>1133654.7833333334</v>
      </c>
      <c r="O55" s="49"/>
    </row>
    <row r="56" spans="1:15" x14ac:dyDescent="0.35">
      <c r="A56" s="22" t="s">
        <v>73</v>
      </c>
      <c r="B56" s="22">
        <v>1854233</v>
      </c>
      <c r="C56" s="23">
        <f t="shared" si="11"/>
        <v>27195.417333333335</v>
      </c>
      <c r="D56" s="23">
        <f t="shared" si="0"/>
        <v>33994.271666666667</v>
      </c>
      <c r="E56" s="23">
        <f t="shared" si="1"/>
        <v>33994.271666666667</v>
      </c>
      <c r="F56" s="24">
        <f t="shared" si="2"/>
        <v>28431.572666666667</v>
      </c>
      <c r="G56" s="24">
        <f t="shared" si="3"/>
        <v>35539.465833333335</v>
      </c>
      <c r="H56" s="24">
        <f t="shared" si="4"/>
        <v>35539.465833333335</v>
      </c>
      <c r="I56" s="25">
        <f t="shared" si="5"/>
        <v>33376.194000000003</v>
      </c>
      <c r="J56" s="25">
        <f t="shared" si="6"/>
        <v>41720.2425</v>
      </c>
      <c r="K56" s="25">
        <f t="shared" si="7"/>
        <v>41720.2425</v>
      </c>
      <c r="L56" s="26">
        <f t="shared" si="8"/>
        <v>34612.349333333332</v>
      </c>
      <c r="M56" s="26">
        <f t="shared" si="9"/>
        <v>43265.436666666668</v>
      </c>
      <c r="N56" s="26">
        <f t="shared" si="10"/>
        <v>43265.436666666668</v>
      </c>
      <c r="O56" s="49"/>
    </row>
    <row r="57" spans="1:15" x14ac:dyDescent="0.35">
      <c r="A57" s="22" t="s">
        <v>51</v>
      </c>
      <c r="B57" s="27">
        <v>8936560</v>
      </c>
      <c r="C57" s="23">
        <f t="shared" si="11"/>
        <v>131069.54666666666</v>
      </c>
      <c r="D57" s="23">
        <f t="shared" si="0"/>
        <v>163836.93333333332</v>
      </c>
      <c r="E57" s="23">
        <f t="shared" si="1"/>
        <v>163836.93333333332</v>
      </c>
      <c r="F57" s="24">
        <f t="shared" si="2"/>
        <v>137027.25333333336</v>
      </c>
      <c r="G57" s="24">
        <f t="shared" si="3"/>
        <v>171284.06666666668</v>
      </c>
      <c r="H57" s="24">
        <f t="shared" si="4"/>
        <v>171284.06666666668</v>
      </c>
      <c r="I57" s="25">
        <f t="shared" si="5"/>
        <v>160858.08000000002</v>
      </c>
      <c r="J57" s="25">
        <f t="shared" si="6"/>
        <v>201072.6</v>
      </c>
      <c r="K57" s="25">
        <f t="shared" si="7"/>
        <v>201072.6</v>
      </c>
      <c r="L57" s="26">
        <f t="shared" si="8"/>
        <v>166815.78666666668</v>
      </c>
      <c r="M57" s="26">
        <f t="shared" si="9"/>
        <v>208519.73333333337</v>
      </c>
      <c r="N57" s="26">
        <f t="shared" si="10"/>
        <v>208519.73333333337</v>
      </c>
      <c r="O57" s="49"/>
    </row>
    <row r="58" spans="1:15" x14ac:dyDescent="0.35">
      <c r="A58" s="17" t="s">
        <v>52</v>
      </c>
      <c r="B58" s="17">
        <f t="shared" ref="B58:N58" si="12">SUM(B15:B57)</f>
        <v>2133992585</v>
      </c>
      <c r="C58" s="28">
        <f t="shared" si="12"/>
        <v>31298557.913333338</v>
      </c>
      <c r="D58" s="28">
        <f t="shared" si="12"/>
        <v>39123197.391666658</v>
      </c>
      <c r="E58" s="28">
        <f t="shared" si="12"/>
        <v>39123197.391666658</v>
      </c>
      <c r="F58" s="29">
        <f t="shared" si="12"/>
        <v>32721219.636666667</v>
      </c>
      <c r="G58" s="29">
        <f t="shared" si="12"/>
        <v>40901524.545833327</v>
      </c>
      <c r="H58" s="29">
        <f t="shared" si="12"/>
        <v>40901524.545833327</v>
      </c>
      <c r="I58" s="30">
        <f t="shared" si="12"/>
        <v>38411866.529999979</v>
      </c>
      <c r="J58" s="30">
        <f t="shared" si="12"/>
        <v>48014833.162500001</v>
      </c>
      <c r="K58" s="30">
        <f t="shared" si="12"/>
        <v>48014833.162500001</v>
      </c>
      <c r="L58" s="31">
        <f t="shared" si="12"/>
        <v>39834528.25333333</v>
      </c>
      <c r="M58" s="31">
        <f t="shared" si="12"/>
        <v>49793160.316666663</v>
      </c>
      <c r="N58" s="31">
        <f t="shared" si="12"/>
        <v>49793160.316666663</v>
      </c>
      <c r="O58" s="49"/>
    </row>
    <row r="60" spans="1:15" x14ac:dyDescent="0.35">
      <c r="A60" s="48" t="s">
        <v>71</v>
      </c>
    </row>
    <row r="61" spans="1:15" x14ac:dyDescent="0.35">
      <c r="A61" s="1" t="s">
        <v>74</v>
      </c>
    </row>
  </sheetData>
  <mergeCells count="8">
    <mergeCell ref="C6:D6"/>
    <mergeCell ref="F6:G6"/>
    <mergeCell ref="I6:J6"/>
    <mergeCell ref="L6:M6"/>
    <mergeCell ref="C7:E7"/>
    <mergeCell ref="F7:H7"/>
    <mergeCell ref="I7:K7"/>
    <mergeCell ref="L7:N7"/>
  </mergeCells>
  <pageMargins left="0.23622047244094491" right="0.23622047244094491" top="0.43307086614173229" bottom="0.43307086614173229" header="0.31496062992125984" footer="0.23622047244094491"/>
  <pageSetup paperSize="9" scale="63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IIN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Sakniņa</dc:creator>
  <cp:lastModifiedBy>Inese Runkovska</cp:lastModifiedBy>
  <cp:lastPrinted>2025-01-27T13:45:14Z</cp:lastPrinted>
  <dcterms:created xsi:type="dcterms:W3CDTF">2025-01-22T13:52:12Z</dcterms:created>
  <dcterms:modified xsi:type="dcterms:W3CDTF">2025-01-27T13:59:07Z</dcterms:modified>
</cp:coreProperties>
</file>