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atu bāzes\2024\12_Decembris_2024\Mājas lapai\"/>
    </mc:Choice>
  </mc:AlternateContent>
  <xr:revisionPtr revIDLastSave="0" documentId="13_ncr:1_{DE3ACFDD-1CD3-4B2F-8F8C-F0CB3D81A9E5}" xr6:coauthVersionLast="47" xr6:coauthVersionMax="47" xr10:uidLastSave="{00000000-0000-0000-0000-000000000000}"/>
  <bookViews>
    <workbookView xWindow="35205" yWindow="0" windowWidth="14505" windowHeight="15495" xr2:uid="{00000000-000D-0000-FFFF-FFFF00000000}"/>
  </bookViews>
  <sheets>
    <sheet name="pamat" sheetId="1" r:id="rId1"/>
  </sheets>
  <definedNames>
    <definedName name="_xlnm._FilterDatabase" localSheetId="0" hidden="1">pamat!$A$4:$B$47</definedName>
    <definedName name="_xlnm.Print_Area" localSheetId="0">pamat!$A$1:$W$47</definedName>
    <definedName name="_xlnm.Print_Titles" localSheetId="0">pamat!$1:$3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X16" i="1" l="1"/>
  <c r="Q4" i="1" l="1"/>
  <c r="J5" i="1"/>
  <c r="X5" i="1"/>
  <c r="X6" i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L4" i="1"/>
  <c r="M4" i="1"/>
  <c r="N4" i="1"/>
  <c r="K4" i="1"/>
  <c r="R4" i="1"/>
  <c r="P4" i="1"/>
  <c r="W6" i="1" l="1"/>
  <c r="V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I5" i="1" l="1"/>
  <c r="Y5" i="1" s="1"/>
  <c r="V22" i="1"/>
  <c r="W22" i="1"/>
  <c r="V23" i="1"/>
  <c r="W23" i="1"/>
  <c r="V24" i="1"/>
  <c r="W24" i="1"/>
  <c r="I22" i="1"/>
  <c r="Y22" i="1" s="1"/>
  <c r="I23" i="1"/>
  <c r="Y23" i="1" s="1"/>
  <c r="W5" i="1" l="1"/>
  <c r="D4" i="1" l="1"/>
  <c r="E9" i="1" l="1"/>
  <c r="E13" i="1"/>
  <c r="E17" i="1"/>
  <c r="E21" i="1"/>
  <c r="E25" i="1"/>
  <c r="E29" i="1"/>
  <c r="E33" i="1"/>
  <c r="E37" i="1"/>
  <c r="E41" i="1"/>
  <c r="E45" i="1"/>
  <c r="E36" i="1"/>
  <c r="E6" i="1"/>
  <c r="E10" i="1"/>
  <c r="E14" i="1"/>
  <c r="E18" i="1"/>
  <c r="E22" i="1"/>
  <c r="E26" i="1"/>
  <c r="E30" i="1"/>
  <c r="E34" i="1"/>
  <c r="E38" i="1"/>
  <c r="E42" i="1"/>
  <c r="E46" i="1"/>
  <c r="E12" i="1"/>
  <c r="E24" i="1"/>
  <c r="E32" i="1"/>
  <c r="E44" i="1"/>
  <c r="E7" i="1"/>
  <c r="E11" i="1"/>
  <c r="E15" i="1"/>
  <c r="E19" i="1"/>
  <c r="E23" i="1"/>
  <c r="E27" i="1"/>
  <c r="E31" i="1"/>
  <c r="E35" i="1"/>
  <c r="E39" i="1"/>
  <c r="E43" i="1"/>
  <c r="E47" i="1"/>
  <c r="E8" i="1"/>
  <c r="E16" i="1"/>
  <c r="E20" i="1"/>
  <c r="E28" i="1"/>
  <c r="E40" i="1"/>
  <c r="E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E4" i="1" l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I6" i="1" l="1"/>
  <c r="Y6" i="1" s="1"/>
  <c r="I7" i="1"/>
  <c r="Y7" i="1" s="1"/>
  <c r="I8" i="1"/>
  <c r="Y8" i="1" s="1"/>
  <c r="I9" i="1"/>
  <c r="Y9" i="1" s="1"/>
  <c r="I10" i="1"/>
  <c r="Y10" i="1" s="1"/>
  <c r="I11" i="1"/>
  <c r="Y11" i="1" s="1"/>
  <c r="I12" i="1"/>
  <c r="Y12" i="1" s="1"/>
  <c r="I13" i="1"/>
  <c r="Y13" i="1" s="1"/>
  <c r="I14" i="1"/>
  <c r="Y14" i="1" s="1"/>
  <c r="I15" i="1"/>
  <c r="Y15" i="1" s="1"/>
  <c r="I16" i="1"/>
  <c r="Y16" i="1" s="1"/>
  <c r="I17" i="1"/>
  <c r="Y17" i="1" s="1"/>
  <c r="I18" i="1"/>
  <c r="Y18" i="1" s="1"/>
  <c r="I19" i="1"/>
  <c r="Y19" i="1" s="1"/>
  <c r="I20" i="1"/>
  <c r="Y20" i="1" s="1"/>
  <c r="I21" i="1"/>
  <c r="Y21" i="1" s="1"/>
  <c r="I24" i="1"/>
  <c r="Y24" i="1" s="1"/>
  <c r="I25" i="1"/>
  <c r="Y25" i="1" s="1"/>
  <c r="I26" i="1"/>
  <c r="Y26" i="1" s="1"/>
  <c r="I27" i="1"/>
  <c r="Y27" i="1" s="1"/>
  <c r="I28" i="1"/>
  <c r="Y28" i="1" s="1"/>
  <c r="I29" i="1"/>
  <c r="Y29" i="1" s="1"/>
  <c r="I30" i="1"/>
  <c r="Y30" i="1" s="1"/>
  <c r="I31" i="1"/>
  <c r="Y31" i="1" s="1"/>
  <c r="I32" i="1"/>
  <c r="Y32" i="1" s="1"/>
  <c r="I33" i="1"/>
  <c r="Y33" i="1" s="1"/>
  <c r="I34" i="1"/>
  <c r="Y34" i="1" s="1"/>
  <c r="I35" i="1"/>
  <c r="Y35" i="1" s="1"/>
  <c r="I36" i="1"/>
  <c r="Y36" i="1" s="1"/>
  <c r="I37" i="1"/>
  <c r="Y37" i="1" s="1"/>
  <c r="I38" i="1"/>
  <c r="Y38" i="1" s="1"/>
  <c r="I39" i="1"/>
  <c r="Y39" i="1" s="1"/>
  <c r="I40" i="1"/>
  <c r="Y40" i="1" s="1"/>
  <c r="I41" i="1"/>
  <c r="Y41" i="1" s="1"/>
  <c r="I42" i="1"/>
  <c r="Y42" i="1" s="1"/>
  <c r="I43" i="1"/>
  <c r="Y43" i="1" s="1"/>
  <c r="I44" i="1"/>
  <c r="Y44" i="1" s="1"/>
  <c r="I45" i="1"/>
  <c r="Y45" i="1" s="1"/>
  <c r="I46" i="1"/>
  <c r="Y46" i="1" s="1"/>
  <c r="I47" i="1"/>
  <c r="Y47" i="1" s="1"/>
  <c r="B4" i="1" l="1"/>
  <c r="C5" i="1" l="1"/>
  <c r="C13" i="1"/>
  <c r="C21" i="1"/>
  <c r="C29" i="1"/>
  <c r="C37" i="1"/>
  <c r="C45" i="1"/>
  <c r="C15" i="1"/>
  <c r="C10" i="1"/>
  <c r="C42" i="1"/>
  <c r="C6" i="1"/>
  <c r="C14" i="1"/>
  <c r="C22" i="1"/>
  <c r="C30" i="1"/>
  <c r="C38" i="1"/>
  <c r="C46" i="1"/>
  <c r="C23" i="1"/>
  <c r="C7" i="1"/>
  <c r="C8" i="1"/>
  <c r="C16" i="1"/>
  <c r="C24" i="1"/>
  <c r="C32" i="1"/>
  <c r="C40" i="1"/>
  <c r="C9" i="1"/>
  <c r="C17" i="1"/>
  <c r="C25" i="1"/>
  <c r="C33" i="1"/>
  <c r="C41" i="1"/>
  <c r="C34" i="1"/>
  <c r="C11" i="1"/>
  <c r="C19" i="1"/>
  <c r="C27" i="1"/>
  <c r="C35" i="1"/>
  <c r="C43" i="1"/>
  <c r="C39" i="1"/>
  <c r="C47" i="1"/>
  <c r="C18" i="1"/>
  <c r="C12" i="1"/>
  <c r="C20" i="1"/>
  <c r="C28" i="1"/>
  <c r="C36" i="1"/>
  <c r="C44" i="1"/>
  <c r="C31" i="1"/>
  <c r="C26" i="1"/>
  <c r="T4" i="1"/>
  <c r="S4" i="1"/>
  <c r="F4" i="1"/>
  <c r="I4" i="1" s="1"/>
  <c r="G4" i="1"/>
  <c r="O4" i="1" l="1"/>
  <c r="X4" i="1"/>
  <c r="Y4" i="1" s="1"/>
  <c r="U8" i="1"/>
  <c r="U12" i="1"/>
  <c r="U16" i="1"/>
  <c r="U20" i="1"/>
  <c r="U24" i="1"/>
  <c r="U28" i="1"/>
  <c r="U32" i="1"/>
  <c r="U36" i="1"/>
  <c r="U40" i="1"/>
  <c r="U44" i="1"/>
  <c r="U5" i="1"/>
  <c r="U10" i="1"/>
  <c r="U14" i="1"/>
  <c r="U18" i="1"/>
  <c r="U22" i="1"/>
  <c r="U30" i="1"/>
  <c r="U34" i="1"/>
  <c r="U42" i="1"/>
  <c r="U7" i="1"/>
  <c r="U15" i="1"/>
  <c r="U19" i="1"/>
  <c r="U23" i="1"/>
  <c r="U27" i="1"/>
  <c r="U31" i="1"/>
  <c r="U35" i="1"/>
  <c r="U39" i="1"/>
  <c r="U43" i="1"/>
  <c r="U47" i="1"/>
  <c r="U9" i="1"/>
  <c r="U13" i="1"/>
  <c r="U17" i="1"/>
  <c r="U21" i="1"/>
  <c r="U25" i="1"/>
  <c r="U29" i="1"/>
  <c r="U33" i="1"/>
  <c r="U37" i="1"/>
  <c r="U41" i="1"/>
  <c r="U45" i="1"/>
  <c r="U6" i="1"/>
  <c r="U26" i="1"/>
  <c r="U38" i="1"/>
  <c r="U46" i="1"/>
  <c r="U11" i="1"/>
  <c r="H6" i="1"/>
  <c r="H10" i="1"/>
  <c r="H14" i="1"/>
  <c r="H18" i="1"/>
  <c r="H22" i="1"/>
  <c r="H26" i="1"/>
  <c r="H30" i="1"/>
  <c r="H34" i="1"/>
  <c r="H38" i="1"/>
  <c r="H42" i="1"/>
  <c r="H46" i="1"/>
  <c r="H13" i="1"/>
  <c r="H7" i="1"/>
  <c r="H11" i="1"/>
  <c r="H15" i="1"/>
  <c r="H19" i="1"/>
  <c r="H23" i="1"/>
  <c r="H27" i="1"/>
  <c r="H31" i="1"/>
  <c r="H35" i="1"/>
  <c r="H39" i="1"/>
  <c r="H43" i="1"/>
  <c r="H47" i="1"/>
  <c r="H17" i="1"/>
  <c r="H8" i="1"/>
  <c r="H12" i="1"/>
  <c r="H16" i="1"/>
  <c r="H20" i="1"/>
  <c r="H24" i="1"/>
  <c r="H28" i="1"/>
  <c r="H32" i="1"/>
  <c r="H36" i="1"/>
  <c r="H40" i="1"/>
  <c r="H44" i="1"/>
  <c r="H5" i="1"/>
  <c r="H9" i="1"/>
  <c r="H21" i="1"/>
  <c r="H25" i="1"/>
  <c r="H29" i="1"/>
  <c r="H33" i="1"/>
  <c r="H37" i="1"/>
  <c r="H41" i="1"/>
  <c r="H45" i="1"/>
  <c r="C4" i="1"/>
  <c r="J4" i="1"/>
  <c r="W4" i="1"/>
  <c r="V4" i="1"/>
  <c r="H4" i="1" l="1"/>
  <c r="U4" i="1"/>
</calcChain>
</file>

<file path=xl/sharedStrings.xml><?xml version="1.0" encoding="utf-8"?>
<sst xmlns="http://schemas.openxmlformats.org/spreadsheetml/2006/main" count="76" uniqueCount="69">
  <si>
    <t>Aizkraukles novads</t>
  </si>
  <si>
    <t>Ludzas novads</t>
  </si>
  <si>
    <t>Mārupes novads</t>
  </si>
  <si>
    <t>Preiļu novads</t>
  </si>
  <si>
    <t>Ropažu novads</t>
  </si>
  <si>
    <t>Rīga</t>
  </si>
  <si>
    <t>Salaspils novads</t>
  </si>
  <si>
    <t>Siguldas novads</t>
  </si>
  <si>
    <t>Valkas novads</t>
  </si>
  <si>
    <t>Varakļānu novads</t>
  </si>
  <si>
    <t>Ādažu novads</t>
  </si>
  <si>
    <t xml:space="preserve">Pašvaldība </t>
  </si>
  <si>
    <t xml:space="preserve">Ieņēmumi </t>
  </si>
  <si>
    <t xml:space="preserve">Izdevumi </t>
  </si>
  <si>
    <t xml:space="preserve">Ieņēmumu pārsniegums vai deficīts </t>
  </si>
  <si>
    <t>Izpilde</t>
  </si>
  <si>
    <t>Jelgavas novads</t>
  </si>
  <si>
    <t>Naudas līdzekļi un noguldījumi (atlikuma izmaiņas)</t>
  </si>
  <si>
    <t>Akcijas un cita līdzdalība komersantu pašu kapitālā</t>
  </si>
  <si>
    <t>Finansēšana/ izpilde</t>
  </si>
  <si>
    <t>Līvānu novads</t>
  </si>
  <si>
    <t>Naudas līdzekļu atlikums gada sākumā</t>
  </si>
  <si>
    <t>Pilsētas un novadi kopā</t>
  </si>
  <si>
    <t>Aizdevumi</t>
  </si>
  <si>
    <t xml:space="preserve">Aizņēmumi </t>
  </si>
  <si>
    <t xml:space="preserve">Atlikuma izmaiņas </t>
  </si>
  <si>
    <t>Eur</t>
  </si>
  <si>
    <t>%</t>
  </si>
  <si>
    <t>Daugavpils</t>
  </si>
  <si>
    <t>Jelgava</t>
  </si>
  <si>
    <t>Jūrmala</t>
  </si>
  <si>
    <t>Liepāja</t>
  </si>
  <si>
    <t>Rēzekne</t>
  </si>
  <si>
    <t>Ventspils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</si>
  <si>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</si>
  <si>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</si>
  <si>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</si>
  <si>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</si>
  <si>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</si>
  <si>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</si>
  <si>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</si>
  <si>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</si>
  <si>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</si>
  <si>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Krāslavas novads</t>
  </si>
  <si>
    <t>Kuldīgas novads</t>
  </si>
  <si>
    <t>Ķekavas novads</t>
  </si>
  <si>
    <t>Limbažu novads</t>
  </si>
  <si>
    <t>Madonas novads</t>
  </si>
  <si>
    <t>Ogres novads</t>
  </si>
  <si>
    <t>Olaines novads</t>
  </si>
  <si>
    <t>Rēzeknes novads</t>
  </si>
  <si>
    <t>Saldus novads</t>
  </si>
  <si>
    <t>Saulkrastu novads</t>
  </si>
  <si>
    <t>Smiltenes novads</t>
  </si>
  <si>
    <t>Talsu novads</t>
  </si>
  <si>
    <t>Tukuma novads</t>
  </si>
  <si>
    <t>Valmieras novads</t>
  </si>
  <si>
    <t>Ventspils novads</t>
  </si>
  <si>
    <t>Plāns</t>
  </si>
  <si>
    <t>Finansēšana/plāns</t>
  </si>
  <si>
    <t xml:space="preserve">% no kopējiem izdevumiem </t>
  </si>
  <si>
    <t xml:space="preserve">% no kopējās  ieņēmumu izpildes </t>
  </si>
  <si>
    <t xml:space="preserve">% no kopējās izdevumu  izpildes </t>
  </si>
  <si>
    <t xml:space="preserve">% no kopējā atlikuma </t>
  </si>
  <si>
    <t xml:space="preserve">atlikumi + aizņēmumi </t>
  </si>
  <si>
    <t xml:space="preserve">via nosedz deficītu? </t>
  </si>
  <si>
    <t xml:space="preserve">Naudas līdzekļi un noguldījumi </t>
  </si>
  <si>
    <t>Pašvaldību 2024.gada pamatbudžets (plāns un izpilde uz 31.12.2024.), EUR</t>
  </si>
  <si>
    <t>Naudas līdzekļu atlikums uz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</si>
</sst>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&quot;.&quot;0"/>
    <numFmt numFmtId="165" formatCode="0.0%"/>
    <numFmt numFmtId="166" formatCode="0.000%"/>
  </numFmts>
  <fonts count="34">
    <font>
      <sz val="12"/>
      <color theme="1"/>
      <name val="Times New Roman"/>
      <family val="2"/>
      <charset val="186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</font>
    <font>
      <sz val="10"/>
      <name val="Helv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b/>
      <sz val="11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1" fillId="0" borderId="0"/>
    <xf numFmtId="0" fontId="4" fillId="0" borderId="0"/>
    <xf numFmtId="0" fontId="7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8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5" applyNumberFormat="0" applyAlignment="0" applyProtection="0"/>
    <xf numFmtId="0" fontId="14" fillId="21" borderId="6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5" applyNumberFormat="0" applyAlignment="0" applyProtection="0"/>
    <xf numFmtId="0" fontId="21" fillId="0" borderId="10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164" fontId="28" fillId="24" borderId="0" applyBorder="0" applyProtection="0"/>
    <xf numFmtId="0" fontId="29" fillId="0" borderId="0" applyNumberFormat="0" applyFill="0" applyBorder="0" applyAlignment="0" applyProtection="0"/>
    <xf numFmtId="0" fontId="30" fillId="0" borderId="0"/>
    <xf numFmtId="43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97">
    <xf numFmtId="0" fontId="0" fillId="0" borderId="0" xfId="0"/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16" xfId="1" applyNumberFormat="1" applyFont="1" applyBorder="1" applyAlignment="1">
      <alignment horizontal="right" vertical="center"/>
    </xf>
    <xf numFmtId="3" fontId="5" fillId="0" borderId="1" xfId="4" applyNumberFormat="1" applyFont="1" applyBorder="1" applyAlignment="1">
      <alignment horizontal="right" vertical="center"/>
    </xf>
    <xf numFmtId="3" fontId="5" fillId="0" borderId="17" xfId="4" applyNumberFormat="1" applyFont="1" applyBorder="1" applyAlignment="1">
      <alignment horizontal="right" vertical="center"/>
    </xf>
    <xf numFmtId="3" fontId="5" fillId="0" borderId="16" xfId="4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9" fontId="5" fillId="0" borderId="17" xfId="0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19" xfId="4" applyNumberFormat="1" applyFont="1" applyBorder="1" applyAlignment="1">
      <alignment horizontal="right" vertical="center"/>
    </xf>
    <xf numFmtId="3" fontId="5" fillId="0" borderId="20" xfId="4" applyNumberFormat="1" applyFont="1" applyBorder="1" applyAlignment="1">
      <alignment horizontal="right" vertical="center"/>
    </xf>
    <xf numFmtId="3" fontId="5" fillId="0" borderId="21" xfId="4" applyNumberFormat="1" applyFont="1" applyBorder="1" applyAlignment="1">
      <alignment horizontal="right" vertical="center"/>
    </xf>
    <xf numFmtId="3" fontId="5" fillId="0" borderId="18" xfId="4" applyNumberFormat="1" applyFont="1" applyBorder="1" applyAlignment="1">
      <alignment horizontal="right" vertical="center"/>
    </xf>
    <xf numFmtId="3" fontId="5" fillId="0" borderId="18" xfId="0" applyNumberFormat="1" applyFont="1" applyBorder="1"/>
    <xf numFmtId="3" fontId="5" fillId="0" borderId="22" xfId="4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3" fontId="5" fillId="0" borderId="20" xfId="1" applyNumberFormat="1" applyFont="1" applyBorder="1" applyAlignment="1">
      <alignment horizontal="right" vertical="center"/>
    </xf>
    <xf numFmtId="9" fontId="5" fillId="0" borderId="21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0" fontId="5" fillId="0" borderId="26" xfId="2" applyFont="1" applyBorder="1" applyAlignment="1">
      <alignment vertical="center"/>
    </xf>
    <xf numFmtId="0" fontId="5" fillId="0" borderId="26" xfId="2" applyFont="1" applyBorder="1" applyAlignment="1">
      <alignment horizontal="left" vertical="top"/>
    </xf>
    <xf numFmtId="0" fontId="5" fillId="0" borderId="27" xfId="2" applyFont="1" applyBorder="1" applyAlignment="1">
      <alignment vertical="center"/>
    </xf>
    <xf numFmtId="49" fontId="6" fillId="0" borderId="28" xfId="1" applyNumberFormat="1" applyFont="1" applyBorder="1" applyAlignment="1">
      <alignment horizontal="center" vertical="center" wrapText="1"/>
    </xf>
    <xf numFmtId="49" fontId="6" fillId="0" borderId="29" xfId="1" applyNumberFormat="1" applyFont="1" applyBorder="1" applyAlignment="1">
      <alignment horizontal="center" vertical="center" wrapText="1"/>
    </xf>
    <xf numFmtId="49" fontId="6" fillId="0" borderId="30" xfId="1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49" fontId="6" fillId="0" borderId="34" xfId="1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35" xfId="2" applyFont="1" applyBorder="1" applyAlignment="1">
      <alignment vertical="center"/>
    </xf>
    <xf numFmtId="3" fontId="5" fillId="0" borderId="36" xfId="4" applyNumberFormat="1" applyFont="1" applyBorder="1" applyAlignment="1">
      <alignment horizontal="right" vertical="center"/>
    </xf>
    <xf numFmtId="3" fontId="5" fillId="0" borderId="37" xfId="4" applyNumberFormat="1" applyFont="1" applyBorder="1" applyAlignment="1">
      <alignment horizontal="right" vertical="center"/>
    </xf>
    <xf numFmtId="3" fontId="5" fillId="0" borderId="39" xfId="4" applyNumberFormat="1" applyFont="1" applyBorder="1" applyAlignment="1">
      <alignment horizontal="right" vertical="center"/>
    </xf>
    <xf numFmtId="3" fontId="5" fillId="0" borderId="36" xfId="1" applyNumberFormat="1" applyFont="1" applyBorder="1" applyAlignment="1">
      <alignment horizontal="right" vertical="center"/>
    </xf>
    <xf numFmtId="3" fontId="5" fillId="0" borderId="37" xfId="1" applyNumberFormat="1" applyFont="1" applyBorder="1" applyAlignment="1">
      <alignment horizontal="right" vertical="center"/>
    </xf>
    <xf numFmtId="3" fontId="5" fillId="0" borderId="38" xfId="4" applyNumberFormat="1" applyFont="1" applyBorder="1" applyAlignment="1">
      <alignment horizontal="right" vertical="center"/>
    </xf>
    <xf numFmtId="3" fontId="5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9" fontId="5" fillId="0" borderId="38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vertical="center"/>
    </xf>
    <xf numFmtId="3" fontId="6" fillId="0" borderId="41" xfId="1" applyNumberFormat="1" applyFont="1" applyBorder="1" applyAlignment="1">
      <alignment horizontal="right" vertical="center"/>
    </xf>
    <xf numFmtId="3" fontId="6" fillId="0" borderId="44" xfId="1" applyNumberFormat="1" applyFont="1" applyBorder="1" applyAlignment="1">
      <alignment horizontal="right" vertical="center"/>
    </xf>
    <xf numFmtId="3" fontId="6" fillId="0" borderId="42" xfId="1" applyNumberFormat="1" applyFont="1" applyBorder="1" applyAlignment="1">
      <alignment horizontal="right" vertical="center"/>
    </xf>
    <xf numFmtId="3" fontId="6" fillId="0" borderId="46" xfId="1" applyNumberFormat="1" applyFont="1" applyBorder="1" applyAlignment="1">
      <alignment horizontal="right" vertical="center"/>
    </xf>
    <xf numFmtId="3" fontId="6" fillId="0" borderId="43" xfId="1" applyNumberFormat="1" applyFont="1" applyBorder="1" applyAlignment="1">
      <alignment horizontal="right" vertical="center"/>
    </xf>
    <xf numFmtId="3" fontId="6" fillId="0" borderId="44" xfId="0" applyNumberFormat="1" applyFont="1" applyBorder="1" applyAlignment="1">
      <alignment horizontal="right" vertical="center"/>
    </xf>
    <xf numFmtId="9" fontId="6" fillId="0" borderId="43" xfId="0" applyNumberFormat="1" applyFont="1" applyBorder="1" applyAlignment="1">
      <alignment horizontal="right" vertical="center"/>
    </xf>
    <xf numFmtId="3" fontId="5" fillId="0" borderId="40" xfId="4" applyNumberFormat="1" applyFont="1" applyBorder="1" applyAlignment="1">
      <alignment horizontal="right" vertical="center"/>
    </xf>
    <xf numFmtId="3" fontId="5" fillId="0" borderId="15" xfId="4" applyNumberFormat="1" applyFont="1" applyBorder="1" applyAlignment="1">
      <alignment horizontal="right" vertical="center"/>
    </xf>
    <xf numFmtId="3" fontId="5" fillId="0" borderId="24" xfId="4" applyNumberFormat="1" applyFont="1" applyBorder="1" applyAlignment="1">
      <alignment horizontal="right" vertical="center"/>
    </xf>
    <xf numFmtId="49" fontId="6" fillId="0" borderId="33" xfId="1" applyNumberFormat="1" applyFont="1" applyBorder="1" applyAlignment="1">
      <alignment horizontal="center" vertical="center" wrapText="1"/>
    </xf>
    <xf numFmtId="165" fontId="5" fillId="0" borderId="1" xfId="82" applyNumberFormat="1" applyFont="1" applyFill="1" applyBorder="1" applyAlignment="1">
      <alignment horizontal="right" vertical="center"/>
    </xf>
    <xf numFmtId="165" fontId="5" fillId="0" borderId="17" xfId="82" applyNumberFormat="1" applyFont="1" applyFill="1" applyBorder="1" applyAlignment="1">
      <alignment horizontal="right" vertical="center"/>
    </xf>
    <xf numFmtId="165" fontId="5" fillId="0" borderId="15" xfId="82" applyNumberFormat="1" applyFont="1" applyFill="1" applyBorder="1" applyAlignment="1">
      <alignment horizontal="right" vertical="center"/>
    </xf>
    <xf numFmtId="165" fontId="6" fillId="0" borderId="42" xfId="82" applyNumberFormat="1" applyFont="1" applyFill="1" applyBorder="1" applyAlignment="1">
      <alignment horizontal="right" vertical="center"/>
    </xf>
    <xf numFmtId="9" fontId="6" fillId="0" borderId="43" xfId="82" applyFont="1" applyFill="1" applyBorder="1" applyAlignment="1">
      <alignment horizontal="right" vertical="center"/>
    </xf>
    <xf numFmtId="9" fontId="6" fillId="0" borderId="45" xfId="82" applyFont="1" applyFill="1" applyBorder="1" applyAlignment="1">
      <alignment horizontal="right" vertical="center"/>
    </xf>
    <xf numFmtId="165" fontId="6" fillId="0" borderId="43" xfId="81" applyNumberFormat="1" applyFont="1" applyFill="1" applyBorder="1" applyAlignment="1">
      <alignment horizontal="right" vertical="center"/>
    </xf>
    <xf numFmtId="165" fontId="5" fillId="0" borderId="37" xfId="82" applyNumberFormat="1" applyFont="1" applyFill="1" applyBorder="1" applyAlignment="1">
      <alignment horizontal="right" vertical="center"/>
    </xf>
    <xf numFmtId="165" fontId="5" fillId="0" borderId="38" xfId="82" applyNumberFormat="1" applyFont="1" applyFill="1" applyBorder="1" applyAlignment="1">
      <alignment horizontal="right" vertical="center"/>
    </xf>
    <xf numFmtId="165" fontId="5" fillId="0" borderId="40" xfId="82" applyNumberFormat="1" applyFont="1" applyFill="1" applyBorder="1" applyAlignment="1">
      <alignment horizontal="right" vertical="center"/>
    </xf>
    <xf numFmtId="165" fontId="5" fillId="0" borderId="20" xfId="82" applyNumberFormat="1" applyFont="1" applyFill="1" applyBorder="1" applyAlignment="1">
      <alignment horizontal="right" vertical="center"/>
    </xf>
    <xf numFmtId="165" fontId="5" fillId="0" borderId="21" xfId="82" applyNumberFormat="1" applyFont="1" applyFill="1" applyBorder="1" applyAlignment="1">
      <alignment horizontal="right" vertical="center"/>
    </xf>
    <xf numFmtId="165" fontId="5" fillId="0" borderId="24" xfId="82" applyNumberFormat="1" applyFont="1" applyFill="1" applyBorder="1" applyAlignment="1">
      <alignment horizontal="right" vertical="center"/>
    </xf>
    <xf numFmtId="3" fontId="32" fillId="0" borderId="0" xfId="0" applyNumberFormat="1" applyFont="1" applyAlignment="1">
      <alignment horizontal="right" vertical="center"/>
    </xf>
    <xf numFmtId="3" fontId="33" fillId="0" borderId="0" xfId="0" applyNumberFormat="1" applyFont="1"/>
    <xf numFmtId="0" fontId="33" fillId="0" borderId="0" xfId="0" applyFont="1"/>
    <xf numFmtId="166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23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8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40% - Accent1 2" xfId="16" xr:uid="{00000000-0005-0000-0000-000006000000}"/>
    <cellStyle name="40% - Accent2 2" xfId="17" xr:uid="{00000000-0005-0000-0000-000007000000}"/>
    <cellStyle name="40% - Accent3 2" xfId="18" xr:uid="{00000000-0005-0000-0000-000008000000}"/>
    <cellStyle name="40% - Accent4 2" xfId="1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22" xr:uid="{00000000-0005-0000-0000-00000C000000}"/>
    <cellStyle name="60% - Accent2 2" xfId="23" xr:uid="{00000000-0005-0000-0000-00000D000000}"/>
    <cellStyle name="60% - Accent3 2" xfId="24" xr:uid="{00000000-0005-0000-0000-00000E000000}"/>
    <cellStyle name="60% - Accent4 2" xfId="25" xr:uid="{00000000-0005-0000-0000-00000F000000}"/>
    <cellStyle name="60% - Accent5 2" xfId="26" xr:uid="{00000000-0005-0000-0000-000010000000}"/>
    <cellStyle name="60% - Accent6 2" xfId="27" xr:uid="{00000000-0005-0000-0000-000011000000}"/>
    <cellStyle name="Accent1 2" xfId="28" xr:uid="{00000000-0005-0000-0000-000012000000}"/>
    <cellStyle name="Accent2 2" xfId="29" xr:uid="{00000000-0005-0000-0000-000013000000}"/>
    <cellStyle name="Accent3 2" xfId="30" xr:uid="{00000000-0005-0000-0000-000014000000}"/>
    <cellStyle name="Accent4 2" xfId="31" xr:uid="{00000000-0005-0000-0000-000015000000}"/>
    <cellStyle name="Accent5 2" xfId="32" xr:uid="{00000000-0005-0000-0000-000016000000}"/>
    <cellStyle name="Accent6 2" xfId="33" xr:uid="{00000000-0005-0000-0000-000017000000}"/>
    <cellStyle name="Bad 2" xfId="34" xr:uid="{00000000-0005-0000-0000-000018000000}"/>
    <cellStyle name="Calculation 2" xfId="35" xr:uid="{00000000-0005-0000-0000-000019000000}"/>
    <cellStyle name="Check Cell 2" xfId="36" xr:uid="{00000000-0005-0000-0000-00001A000000}"/>
    <cellStyle name="Comma" xfId="81" builtinId="3"/>
    <cellStyle name="Explanatory Text 2" xfId="37" xr:uid="{00000000-0005-0000-0000-00001B000000}"/>
    <cellStyle name="Good 2" xfId="38" xr:uid="{00000000-0005-0000-0000-00001C000000}"/>
    <cellStyle name="Heading 1 2" xfId="39" xr:uid="{00000000-0005-0000-0000-00001D000000}"/>
    <cellStyle name="Heading 2 2" xfId="40" xr:uid="{00000000-0005-0000-0000-00001E000000}"/>
    <cellStyle name="Heading 3 2" xfId="41" xr:uid="{00000000-0005-0000-0000-00001F000000}"/>
    <cellStyle name="Heading 4 2" xfId="42" xr:uid="{00000000-0005-0000-0000-000020000000}"/>
    <cellStyle name="Input 2" xfId="43" xr:uid="{00000000-0005-0000-0000-000021000000}"/>
    <cellStyle name="Linked Cell 2" xfId="44" xr:uid="{00000000-0005-0000-0000-000022000000}"/>
    <cellStyle name="Neutral 2" xfId="45" xr:uid="{00000000-0005-0000-0000-000023000000}"/>
    <cellStyle name="Normal" xfId="0" builtinId="0"/>
    <cellStyle name="Normal 10" xfId="4" xr:uid="{00000000-0005-0000-0000-000025000000}"/>
    <cellStyle name="Normal 10 2" xfId="46" xr:uid="{00000000-0005-0000-0000-000026000000}"/>
    <cellStyle name="Normal 11" xfId="47" xr:uid="{00000000-0005-0000-0000-000027000000}"/>
    <cellStyle name="Normal 11 2" xfId="48" xr:uid="{00000000-0005-0000-0000-000028000000}"/>
    <cellStyle name="Normal 12" xfId="49" xr:uid="{00000000-0005-0000-0000-000029000000}"/>
    <cellStyle name="Normal 12 2" xfId="50" xr:uid="{00000000-0005-0000-0000-00002A000000}"/>
    <cellStyle name="Normal 13" xfId="51" xr:uid="{00000000-0005-0000-0000-00002B000000}"/>
    <cellStyle name="Normal 13 2" xfId="52" xr:uid="{00000000-0005-0000-0000-00002C000000}"/>
    <cellStyle name="Normal 14" xfId="53" xr:uid="{00000000-0005-0000-0000-00002D000000}"/>
    <cellStyle name="Normal 14 2" xfId="54" xr:uid="{00000000-0005-0000-0000-00002E000000}"/>
    <cellStyle name="Normal 15" xfId="55" xr:uid="{00000000-0005-0000-0000-00002F000000}"/>
    <cellStyle name="Normal 15 2" xfId="56" xr:uid="{00000000-0005-0000-0000-000030000000}"/>
    <cellStyle name="Normal 16" xfId="57" xr:uid="{00000000-0005-0000-0000-000031000000}"/>
    <cellStyle name="Normal 16 2" xfId="58" xr:uid="{00000000-0005-0000-0000-000032000000}"/>
    <cellStyle name="Normal 18" xfId="59" xr:uid="{00000000-0005-0000-0000-000033000000}"/>
    <cellStyle name="Normal 2" xfId="1" xr:uid="{00000000-0005-0000-0000-000034000000}"/>
    <cellStyle name="Normal 2 2" xfId="61" xr:uid="{00000000-0005-0000-0000-000035000000}"/>
    <cellStyle name="Normal 2 3" xfId="60" xr:uid="{00000000-0005-0000-0000-000036000000}"/>
    <cellStyle name="Normal 2 4" xfId="7" xr:uid="{00000000-0005-0000-0000-000037000000}"/>
    <cellStyle name="Normal 20" xfId="62" xr:uid="{00000000-0005-0000-0000-000038000000}"/>
    <cellStyle name="Normal 20 2" xfId="63" xr:uid="{00000000-0005-0000-0000-000039000000}"/>
    <cellStyle name="Normal 21" xfId="64" xr:uid="{00000000-0005-0000-0000-00003A000000}"/>
    <cellStyle name="Normal 21 2" xfId="65" xr:uid="{00000000-0005-0000-0000-00003B000000}"/>
    <cellStyle name="Normal 3" xfId="2" xr:uid="{00000000-0005-0000-0000-00003C000000}"/>
    <cellStyle name="Normal 3 2" xfId="8" xr:uid="{00000000-0005-0000-0000-00003D000000}"/>
    <cellStyle name="Normal 4" xfId="3" xr:uid="{00000000-0005-0000-0000-00003E000000}"/>
    <cellStyle name="Normal 4 2" xfId="9" xr:uid="{00000000-0005-0000-0000-00003F000000}"/>
    <cellStyle name="Normal 5" xfId="5" xr:uid="{00000000-0005-0000-0000-000040000000}"/>
    <cellStyle name="Normal 5 2" xfId="67" xr:uid="{00000000-0005-0000-0000-000041000000}"/>
    <cellStyle name="Normal 5 3" xfId="66" xr:uid="{00000000-0005-0000-0000-000042000000}"/>
    <cellStyle name="Normal 6" xfId="6" xr:uid="{00000000-0005-0000-0000-000043000000}"/>
    <cellStyle name="Normal 7" xfId="80" xr:uid="{00000000-0005-0000-0000-000044000000}"/>
    <cellStyle name="Normal 8" xfId="68" xr:uid="{00000000-0005-0000-0000-000045000000}"/>
    <cellStyle name="Normal 8 2" xfId="69" xr:uid="{00000000-0005-0000-0000-000046000000}"/>
    <cellStyle name="Normal 9" xfId="70" xr:uid="{00000000-0005-0000-0000-000047000000}"/>
    <cellStyle name="Normal 9 2" xfId="71" xr:uid="{00000000-0005-0000-0000-000048000000}"/>
    <cellStyle name="Note 2" xfId="72" xr:uid="{00000000-0005-0000-0000-000049000000}"/>
    <cellStyle name="Output 2" xfId="73" xr:uid="{00000000-0005-0000-0000-00004A000000}"/>
    <cellStyle name="Parastais_FMLikp01_p05_221205_pap_afp_makp" xfId="74" xr:uid="{00000000-0005-0000-0000-00004B000000}"/>
    <cellStyle name="Percent" xfId="82" builtinId="5"/>
    <cellStyle name="Style 1" xfId="75" xr:uid="{00000000-0005-0000-0000-00004C000000}"/>
    <cellStyle name="Title 2" xfId="76" xr:uid="{00000000-0005-0000-0000-00004D000000}"/>
    <cellStyle name="Total 2" xfId="77" xr:uid="{00000000-0005-0000-0000-00004E000000}"/>
    <cellStyle name="V?st." xfId="78" xr:uid="{00000000-0005-0000-0000-00004F000000}"/>
    <cellStyle name="Warning Text 2" xfId="79" xr:uid="{00000000-0005-0000-0000-00005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52"/>
  <sheetViews>
    <sheetView tabSelected="1" showWhiteSpace="0" zoomScaleNormal="100" workbookViewId="0">
      <selection sqref="A1:W1"/>
    </sheetView>
  </sheetViews>
  <sheetFormatPr defaultColWidth="9" defaultRowHeight="14"/>
  <cols>
    <col min="1" max="1" width="20.83203125" style="1" customWidth="1"/>
    <col min="2" max="2" width="12.58203125" style="1" customWidth="1"/>
    <col min="3" max="3" width="12.58203125" style="1" hidden="1" customWidth="1"/>
    <col min="4" max="4" width="14.08203125" style="1" customWidth="1"/>
    <col min="5" max="5" width="9.08203125" style="1" customWidth="1"/>
    <col min="6" max="6" width="13.33203125" style="1" customWidth="1"/>
    <col min="7" max="7" width="12.08203125" style="1" customWidth="1"/>
    <col min="8" max="8" width="8.58203125" style="1" customWidth="1"/>
    <col min="9" max="14" width="12.58203125" style="1" customWidth="1"/>
    <col min="15" max="18" width="12" style="1" customWidth="1"/>
    <col min="19" max="19" width="12.83203125" style="1" customWidth="1"/>
    <col min="20" max="20" width="13.58203125" style="1" customWidth="1"/>
    <col min="21" max="21" width="11.08203125" style="1" hidden="1" customWidth="1"/>
    <col min="22" max="22" width="12.08203125" style="1" customWidth="1"/>
    <col min="23" max="23" width="9" style="1"/>
    <col min="24" max="24" width="11.5" style="1" hidden="1" customWidth="1"/>
    <col min="25" max="25" width="14.5" style="1" hidden="1" customWidth="1"/>
    <col min="26" max="16384" width="9" style="1"/>
  </cols>
  <sheetData>
    <row r="1" spans="1:25" s="4" customFormat="1" ht="18.5" thickBot="1">
      <c r="A1" s="76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5" ht="30.75" customHeight="1">
      <c r="A2" s="79" t="s">
        <v>11</v>
      </c>
      <c r="B2" s="90" t="s">
        <v>12</v>
      </c>
      <c r="C2" s="91"/>
      <c r="D2" s="91"/>
      <c r="E2" s="92"/>
      <c r="F2" s="77" t="s">
        <v>13</v>
      </c>
      <c r="G2" s="93"/>
      <c r="H2" s="94"/>
      <c r="I2" s="81" t="s">
        <v>14</v>
      </c>
      <c r="J2" s="83"/>
      <c r="K2" s="88" t="s">
        <v>59</v>
      </c>
      <c r="L2" s="86"/>
      <c r="M2" s="86"/>
      <c r="N2" s="89"/>
      <c r="O2" s="85" t="s">
        <v>19</v>
      </c>
      <c r="P2" s="86"/>
      <c r="Q2" s="87"/>
      <c r="R2" s="87"/>
      <c r="S2" s="81" t="s">
        <v>21</v>
      </c>
      <c r="T2" s="83" t="s">
        <v>68</v>
      </c>
      <c r="U2" s="95" t="s">
        <v>63</v>
      </c>
      <c r="V2" s="77" t="s">
        <v>25</v>
      </c>
      <c r="W2" s="78"/>
    </row>
    <row r="3" spans="1:25" s="2" customFormat="1" ht="81" customHeight="1" thickBot="1">
      <c r="A3" s="80"/>
      <c r="B3" s="30" t="s">
        <v>58</v>
      </c>
      <c r="C3" s="31" t="s">
        <v>60</v>
      </c>
      <c r="D3" s="31" t="s">
        <v>15</v>
      </c>
      <c r="E3" s="32" t="s">
        <v>61</v>
      </c>
      <c r="F3" s="33" t="s">
        <v>58</v>
      </c>
      <c r="G3" s="31" t="s">
        <v>15</v>
      </c>
      <c r="H3" s="34" t="s">
        <v>62</v>
      </c>
      <c r="I3" s="30" t="s">
        <v>58</v>
      </c>
      <c r="J3" s="31" t="s">
        <v>15</v>
      </c>
      <c r="K3" s="58" t="s">
        <v>66</v>
      </c>
      <c r="L3" s="27" t="s">
        <v>24</v>
      </c>
      <c r="M3" s="27" t="s">
        <v>23</v>
      </c>
      <c r="N3" s="35" t="s">
        <v>18</v>
      </c>
      <c r="O3" s="26" t="s">
        <v>17</v>
      </c>
      <c r="P3" s="27" t="s">
        <v>24</v>
      </c>
      <c r="Q3" s="27" t="s">
        <v>23</v>
      </c>
      <c r="R3" s="28" t="s">
        <v>18</v>
      </c>
      <c r="S3" s="82"/>
      <c r="T3" s="84"/>
      <c r="U3" s="96"/>
      <c r="V3" s="36" t="s">
        <v>26</v>
      </c>
      <c r="W3" s="32" t="s">
        <v>27</v>
      </c>
      <c r="X3" s="2" t="s">
        <v>64</v>
      </c>
      <c r="Y3" s="2" t="s">
        <v>65</v>
      </c>
    </row>
    <row r="4" spans="1:25" s="3" customFormat="1" ht="20.25" customHeight="1" thickBot="1">
      <c r="A4" s="47" t="s">
        <v>22</v>
      </c>
      <c r="B4" s="48">
        <f t="shared" ref="B4:H4" si="0">SUM(B5:B47)</f>
        <v>3974095917</v>
      </c>
      <c r="C4" s="62">
        <f t="shared" si="0"/>
        <v>0.99999999999999989</v>
      </c>
      <c r="D4" s="50">
        <f t="shared" si="0"/>
        <v>3983178619</v>
      </c>
      <c r="E4" s="63">
        <f t="shared" si="0"/>
        <v>1.0000000000000002</v>
      </c>
      <c r="F4" s="49">
        <f t="shared" si="0"/>
        <v>4463642879</v>
      </c>
      <c r="G4" s="50">
        <f t="shared" si="0"/>
        <v>4031386688</v>
      </c>
      <c r="H4" s="64">
        <f t="shared" si="0"/>
        <v>1.0000000000000002</v>
      </c>
      <c r="I4" s="48">
        <f t="shared" ref="I4" si="1">B4-F4</f>
        <v>-489546962</v>
      </c>
      <c r="J4" s="50">
        <f t="shared" ref="J4:J47" si="2">D4-G4</f>
        <v>-48208069</v>
      </c>
      <c r="K4" s="48">
        <f>SUM(K5:K47)</f>
        <v>443612521</v>
      </c>
      <c r="L4" s="49">
        <f t="shared" ref="L4:N4" si="3">SUM(L5:L47)</f>
        <v>50795590</v>
      </c>
      <c r="M4" s="49">
        <f t="shared" si="3"/>
        <v>7306</v>
      </c>
      <c r="N4" s="51">
        <f t="shared" si="3"/>
        <v>-4868455</v>
      </c>
      <c r="O4" s="48">
        <f>S4-T4</f>
        <v>56800955</v>
      </c>
      <c r="P4" s="50">
        <f t="shared" ref="P4:U4" si="4">SUM(P5:P47)</f>
        <v>-4010357</v>
      </c>
      <c r="Q4" s="49">
        <f>SUM(Q5:Q47)</f>
        <v>7306</v>
      </c>
      <c r="R4" s="52">
        <f t="shared" si="4"/>
        <v>-4589835</v>
      </c>
      <c r="S4" s="48">
        <f t="shared" si="4"/>
        <v>503909211</v>
      </c>
      <c r="T4" s="50">
        <f t="shared" si="4"/>
        <v>447108256</v>
      </c>
      <c r="U4" s="65">
        <f t="shared" si="4"/>
        <v>0.99999999999999989</v>
      </c>
      <c r="V4" s="53">
        <f t="shared" ref="V4" si="5">T4-S4</f>
        <v>-56800955</v>
      </c>
      <c r="W4" s="54">
        <f t="shared" ref="W4" si="6">T4/S4-1</f>
        <v>-0.11272061268195388</v>
      </c>
      <c r="X4" s="3">
        <f t="shared" ref="X4:X47" si="7">S4+L4</f>
        <v>554704801</v>
      </c>
      <c r="Y4" s="3">
        <f t="shared" ref="Y4:Y47" si="8">X4+I4</f>
        <v>65157839</v>
      </c>
    </row>
    <row r="5" spans="1:25">
      <c r="A5" s="37" t="s">
        <v>5</v>
      </c>
      <c r="B5" s="38">
        <v>1419775104</v>
      </c>
      <c r="C5" s="66">
        <f>B5/$B$4</f>
        <v>0.35725738222034964</v>
      </c>
      <c r="D5" s="39">
        <v>1399886377</v>
      </c>
      <c r="E5" s="67">
        <f>D5/$D$4</f>
        <v>0.35144956099193203</v>
      </c>
      <c r="F5" s="40">
        <v>1583542474</v>
      </c>
      <c r="G5" s="39">
        <v>1432960337</v>
      </c>
      <c r="H5" s="68">
        <f>G5/$G$4</f>
        <v>0.35545097702123485</v>
      </c>
      <c r="I5" s="41">
        <f t="shared" ref="I5:I47" si="9">B5-F5</f>
        <v>-163767370</v>
      </c>
      <c r="J5" s="42">
        <f t="shared" si="2"/>
        <v>-33073960</v>
      </c>
      <c r="K5" s="38">
        <v>139242930</v>
      </c>
      <c r="L5" s="39">
        <v>24524440</v>
      </c>
      <c r="M5" s="39">
        <v>0</v>
      </c>
      <c r="N5" s="43">
        <v>0</v>
      </c>
      <c r="O5" s="41">
        <f>S5-T5</f>
        <v>30988314</v>
      </c>
      <c r="P5" s="39">
        <v>2085646</v>
      </c>
      <c r="Q5" s="55">
        <v>0</v>
      </c>
      <c r="R5" s="44">
        <v>0</v>
      </c>
      <c r="S5" s="38">
        <v>155828144</v>
      </c>
      <c r="T5" s="39">
        <v>124839830</v>
      </c>
      <c r="U5" s="67">
        <f>T5/$T$4</f>
        <v>0.27921611449733552</v>
      </c>
      <c r="V5" s="45">
        <f t="shared" ref="V5:V47" si="10">T5-S5</f>
        <v>-30988314</v>
      </c>
      <c r="W5" s="46">
        <f t="shared" ref="W5:W47" si="11">T5/S5-1</f>
        <v>-0.19886211312380131</v>
      </c>
      <c r="X5" s="3">
        <f t="shared" si="7"/>
        <v>180352584</v>
      </c>
      <c r="Y5" s="3">
        <f t="shared" si="8"/>
        <v>16585214</v>
      </c>
    </row>
    <row r="6" spans="1:25">
      <c r="A6" s="23" t="s">
        <v>28</v>
      </c>
      <c r="B6" s="8">
        <v>145007777</v>
      </c>
      <c r="C6" s="59">
        <f t="shared" ref="C6:C47" si="12">B6/$B$4</f>
        <v>3.6488242867943846E-2</v>
      </c>
      <c r="D6" s="6">
        <v>143977579</v>
      </c>
      <c r="E6" s="60">
        <f t="shared" ref="E6:E47" si="13">D6/$D$4</f>
        <v>3.6146402853544743E-2</v>
      </c>
      <c r="F6" s="15">
        <v>150616986</v>
      </c>
      <c r="G6" s="6">
        <v>135975218</v>
      </c>
      <c r="H6" s="61">
        <f t="shared" ref="H6:H47" si="14">G6/$G$4</f>
        <v>3.3729142978208893E-2</v>
      </c>
      <c r="I6" s="5">
        <f t="shared" si="9"/>
        <v>-5609209</v>
      </c>
      <c r="J6" s="11">
        <f t="shared" si="2"/>
        <v>8002361</v>
      </c>
      <c r="K6" s="8">
        <v>10441651</v>
      </c>
      <c r="L6" s="6">
        <v>-5296328</v>
      </c>
      <c r="M6" s="6">
        <v>0</v>
      </c>
      <c r="N6" s="7">
        <v>463886</v>
      </c>
      <c r="O6" s="41">
        <f t="shared" ref="O6:O47" si="15">S6-T6</f>
        <v>-2771215</v>
      </c>
      <c r="P6" s="6">
        <v>-5695032</v>
      </c>
      <c r="Q6" s="56">
        <v>0</v>
      </c>
      <c r="R6" s="9">
        <v>463886</v>
      </c>
      <c r="S6" s="8">
        <v>10478311</v>
      </c>
      <c r="T6" s="6">
        <v>13249526</v>
      </c>
      <c r="U6" s="60">
        <f t="shared" ref="U6:U47" si="16">T6/$T$4</f>
        <v>2.9633820942013649E-2</v>
      </c>
      <c r="V6" s="21">
        <f t="shared" si="10"/>
        <v>2771215</v>
      </c>
      <c r="W6" s="10">
        <f t="shared" si="11"/>
        <v>0.26447153553659564</v>
      </c>
      <c r="X6" s="3">
        <f t="shared" si="7"/>
        <v>5181983</v>
      </c>
      <c r="Y6" s="3">
        <f t="shared" si="8"/>
        <v>-427226</v>
      </c>
    </row>
    <row r="7" spans="1:25">
      <c r="A7" s="23" t="s">
        <v>29</v>
      </c>
      <c r="B7" s="8">
        <v>105690604</v>
      </c>
      <c r="C7" s="59">
        <f t="shared" si="12"/>
        <v>2.6594879994689367E-2</v>
      </c>
      <c r="D7" s="6">
        <v>107880098</v>
      </c>
      <c r="E7" s="60">
        <f t="shared" si="13"/>
        <v>2.7083921741647608E-2</v>
      </c>
      <c r="F7" s="15">
        <v>122995685</v>
      </c>
      <c r="G7" s="6">
        <v>117256464</v>
      </c>
      <c r="H7" s="61">
        <f t="shared" si="14"/>
        <v>2.9085888572542708E-2</v>
      </c>
      <c r="I7" s="5">
        <f t="shared" si="9"/>
        <v>-17305081</v>
      </c>
      <c r="J7" s="11">
        <f t="shared" si="2"/>
        <v>-9376366</v>
      </c>
      <c r="K7" s="8">
        <v>11420939</v>
      </c>
      <c r="L7" s="6">
        <v>6357717</v>
      </c>
      <c r="M7" s="6">
        <v>0</v>
      </c>
      <c r="N7" s="7">
        <v>-473575</v>
      </c>
      <c r="O7" s="41">
        <f t="shared" si="15"/>
        <v>3790537</v>
      </c>
      <c r="P7" s="6">
        <v>6059404</v>
      </c>
      <c r="Q7" s="56">
        <v>0</v>
      </c>
      <c r="R7" s="9">
        <v>-473575</v>
      </c>
      <c r="S7" s="8">
        <v>11420939</v>
      </c>
      <c r="T7" s="6">
        <v>7630402</v>
      </c>
      <c r="U7" s="60">
        <f t="shared" si="16"/>
        <v>1.7066117428169342E-2</v>
      </c>
      <c r="V7" s="21">
        <f t="shared" si="10"/>
        <v>-3790537</v>
      </c>
      <c r="W7" s="10">
        <f t="shared" si="11"/>
        <v>-0.33189363851781362</v>
      </c>
      <c r="X7" s="3">
        <f t="shared" si="7"/>
        <v>17778656</v>
      </c>
      <c r="Y7" s="3">
        <f t="shared" si="8"/>
        <v>473575</v>
      </c>
    </row>
    <row r="8" spans="1:25">
      <c r="A8" s="23" t="s">
        <v>30</v>
      </c>
      <c r="B8" s="8">
        <v>114927228</v>
      </c>
      <c r="C8" s="59">
        <f t="shared" si="12"/>
        <v>2.8919087611442771E-2</v>
      </c>
      <c r="D8" s="6">
        <v>115924509</v>
      </c>
      <c r="E8" s="60">
        <f t="shared" si="13"/>
        <v>2.9103517589453096E-2</v>
      </c>
      <c r="F8" s="15">
        <v>129580227</v>
      </c>
      <c r="G8" s="6">
        <v>123788412</v>
      </c>
      <c r="H8" s="61">
        <f t="shared" si="14"/>
        <v>3.0706161819820943E-2</v>
      </c>
      <c r="I8" s="5">
        <f t="shared" si="9"/>
        <v>-14652999</v>
      </c>
      <c r="J8" s="11">
        <f t="shared" si="2"/>
        <v>-7863903</v>
      </c>
      <c r="K8" s="8">
        <v>13937232</v>
      </c>
      <c r="L8" s="6">
        <v>2303732</v>
      </c>
      <c r="M8" s="6">
        <v>0</v>
      </c>
      <c r="N8" s="7">
        <v>-1587965</v>
      </c>
      <c r="O8" s="41">
        <f t="shared" si="15"/>
        <v>8313094</v>
      </c>
      <c r="P8" s="6">
        <v>1114672</v>
      </c>
      <c r="Q8" s="56">
        <v>0</v>
      </c>
      <c r="R8" s="9">
        <v>-1563863</v>
      </c>
      <c r="S8" s="8">
        <v>16098528</v>
      </c>
      <c r="T8" s="6">
        <v>7785434</v>
      </c>
      <c r="U8" s="60">
        <f t="shared" si="16"/>
        <v>1.7412861193061933E-2</v>
      </c>
      <c r="V8" s="21">
        <f t="shared" si="10"/>
        <v>-8313094</v>
      </c>
      <c r="W8" s="10">
        <f t="shared" si="11"/>
        <v>-0.51638845489475815</v>
      </c>
      <c r="X8" s="3">
        <f t="shared" si="7"/>
        <v>18402260</v>
      </c>
      <c r="Y8" s="3">
        <f t="shared" si="8"/>
        <v>3749261</v>
      </c>
    </row>
    <row r="9" spans="1:25">
      <c r="A9" s="23" t="s">
        <v>31</v>
      </c>
      <c r="B9" s="8">
        <v>129490446</v>
      </c>
      <c r="C9" s="59">
        <f t="shared" si="12"/>
        <v>3.2583623723342559E-2</v>
      </c>
      <c r="D9" s="6">
        <v>128400630</v>
      </c>
      <c r="E9" s="60">
        <f t="shared" si="13"/>
        <v>3.2235719831272776E-2</v>
      </c>
      <c r="F9" s="15">
        <v>139006446</v>
      </c>
      <c r="G9" s="6">
        <v>125612202</v>
      </c>
      <c r="H9" s="61">
        <f t="shared" si="14"/>
        <v>3.1158559503582903E-2</v>
      </c>
      <c r="I9" s="5">
        <f t="shared" si="9"/>
        <v>-9516000</v>
      </c>
      <c r="J9" s="11">
        <f t="shared" si="2"/>
        <v>2788428</v>
      </c>
      <c r="K9" s="8">
        <v>12445351</v>
      </c>
      <c r="L9" s="6">
        <v>-2581109</v>
      </c>
      <c r="M9" s="6">
        <v>0</v>
      </c>
      <c r="N9" s="7">
        <v>-348242</v>
      </c>
      <c r="O9" s="41">
        <f t="shared" si="15"/>
        <v>1086057</v>
      </c>
      <c r="P9" s="6">
        <v>-3526243</v>
      </c>
      <c r="Q9" s="56">
        <v>0</v>
      </c>
      <c r="R9" s="9">
        <v>-348242</v>
      </c>
      <c r="S9" s="8">
        <v>19765698</v>
      </c>
      <c r="T9" s="6">
        <v>18679641</v>
      </c>
      <c r="U9" s="60">
        <f t="shared" si="16"/>
        <v>4.1778787909476672E-2</v>
      </c>
      <c r="V9" s="21">
        <f t="shared" si="10"/>
        <v>-1086057</v>
      </c>
      <c r="W9" s="10">
        <f t="shared" si="11"/>
        <v>-5.4946554379207813E-2</v>
      </c>
      <c r="X9" s="3">
        <f t="shared" si="7"/>
        <v>17184589</v>
      </c>
      <c r="Y9" s="3">
        <f t="shared" si="8"/>
        <v>7668589</v>
      </c>
    </row>
    <row r="10" spans="1:25">
      <c r="A10" s="23" t="s">
        <v>32</v>
      </c>
      <c r="B10" s="8">
        <v>54238903</v>
      </c>
      <c r="C10" s="59">
        <f t="shared" si="12"/>
        <v>1.3648111201338173E-2</v>
      </c>
      <c r="D10" s="6">
        <v>54276891</v>
      </c>
      <c r="E10" s="60">
        <f t="shared" si="13"/>
        <v>1.3626527000595953E-2</v>
      </c>
      <c r="F10" s="16">
        <v>56995157</v>
      </c>
      <c r="G10" s="6">
        <v>54038809</v>
      </c>
      <c r="H10" s="61">
        <f t="shared" si="14"/>
        <v>1.3404521367512141E-2</v>
      </c>
      <c r="I10" s="5">
        <f t="shared" si="9"/>
        <v>-2756254</v>
      </c>
      <c r="J10" s="11">
        <f t="shared" si="2"/>
        <v>238082</v>
      </c>
      <c r="K10" s="8">
        <v>3070436</v>
      </c>
      <c r="L10" s="6">
        <v>-314182</v>
      </c>
      <c r="M10" s="6">
        <v>0</v>
      </c>
      <c r="N10" s="7">
        <v>0</v>
      </c>
      <c r="O10" s="41">
        <f t="shared" si="15"/>
        <v>71570</v>
      </c>
      <c r="P10" s="6">
        <v>-309651</v>
      </c>
      <c r="Q10" s="56">
        <v>0</v>
      </c>
      <c r="R10" s="9">
        <v>-1</v>
      </c>
      <c r="S10" s="8">
        <v>3070435</v>
      </c>
      <c r="T10" s="6">
        <v>2998865</v>
      </c>
      <c r="U10" s="60">
        <f t="shared" si="16"/>
        <v>6.7072458621743724E-3</v>
      </c>
      <c r="V10" s="21">
        <f t="shared" si="10"/>
        <v>-71570</v>
      </c>
      <c r="W10" s="10">
        <f t="shared" si="11"/>
        <v>-2.3309400785230805E-2</v>
      </c>
      <c r="X10" s="3">
        <f t="shared" si="7"/>
        <v>2756253</v>
      </c>
      <c r="Y10" s="3">
        <f t="shared" si="8"/>
        <v>-1</v>
      </c>
    </row>
    <row r="11" spans="1:25">
      <c r="A11" s="23" t="s">
        <v>33</v>
      </c>
      <c r="B11" s="8">
        <v>73085741</v>
      </c>
      <c r="C11" s="59">
        <f t="shared" si="12"/>
        <v>1.8390532721508038E-2</v>
      </c>
      <c r="D11" s="6">
        <v>67246909</v>
      </c>
      <c r="E11" s="60">
        <f t="shared" si="13"/>
        <v>1.6882724937121379E-2</v>
      </c>
      <c r="F11" s="15">
        <v>84489293</v>
      </c>
      <c r="G11" s="6">
        <v>67930987</v>
      </c>
      <c r="H11" s="61">
        <f t="shared" si="14"/>
        <v>1.6850526197897689E-2</v>
      </c>
      <c r="I11" s="5">
        <f t="shared" si="9"/>
        <v>-11403552</v>
      </c>
      <c r="J11" s="11">
        <f t="shared" si="2"/>
        <v>-684078</v>
      </c>
      <c r="K11" s="8">
        <v>8981827</v>
      </c>
      <c r="L11" s="6">
        <v>2414419</v>
      </c>
      <c r="M11" s="6">
        <v>7306</v>
      </c>
      <c r="N11" s="7">
        <v>0</v>
      </c>
      <c r="O11" s="41">
        <f t="shared" si="15"/>
        <v>2534246</v>
      </c>
      <c r="P11" s="6">
        <v>-1857474</v>
      </c>
      <c r="Q11" s="56">
        <v>7306</v>
      </c>
      <c r="R11" s="9">
        <v>0</v>
      </c>
      <c r="S11" s="8">
        <v>12989356</v>
      </c>
      <c r="T11" s="6">
        <v>10455110</v>
      </c>
      <c r="U11" s="60">
        <f t="shared" si="16"/>
        <v>2.3383844649918519E-2</v>
      </c>
      <c r="V11" s="21">
        <f t="shared" si="10"/>
        <v>-2534246</v>
      </c>
      <c r="W11" s="10">
        <f t="shared" si="11"/>
        <v>-0.19510174330428698</v>
      </c>
      <c r="X11" s="3">
        <f t="shared" si="7"/>
        <v>15403775</v>
      </c>
      <c r="Y11" s="3">
        <f t="shared" si="8"/>
        <v>4000223</v>
      </c>
    </row>
    <row r="12" spans="1:25">
      <c r="A12" s="23" t="s">
        <v>0</v>
      </c>
      <c r="B12" s="8">
        <v>54207623</v>
      </c>
      <c r="C12" s="59">
        <f t="shared" si="12"/>
        <v>1.3640240228756411E-2</v>
      </c>
      <c r="D12" s="6">
        <v>56748048</v>
      </c>
      <c r="E12" s="60">
        <f t="shared" si="13"/>
        <v>1.4246925239382542E-2</v>
      </c>
      <c r="F12" s="15">
        <v>64904902</v>
      </c>
      <c r="G12" s="6">
        <v>57548875</v>
      </c>
      <c r="H12" s="61">
        <f t="shared" si="14"/>
        <v>1.4275205891635865E-2</v>
      </c>
      <c r="I12" s="5">
        <f t="shared" si="9"/>
        <v>-10697279</v>
      </c>
      <c r="J12" s="11">
        <f t="shared" si="2"/>
        <v>-800827</v>
      </c>
      <c r="K12" s="8">
        <v>10546254</v>
      </c>
      <c r="L12" s="6">
        <v>356025</v>
      </c>
      <c r="M12" s="6">
        <v>0</v>
      </c>
      <c r="N12" s="7">
        <v>-205000</v>
      </c>
      <c r="O12" s="41">
        <f t="shared" si="15"/>
        <v>674332</v>
      </c>
      <c r="P12" s="6">
        <v>331495</v>
      </c>
      <c r="Q12" s="56">
        <v>0</v>
      </c>
      <c r="R12" s="9">
        <v>-205000</v>
      </c>
      <c r="S12" s="8">
        <v>10668534</v>
      </c>
      <c r="T12" s="6">
        <v>9994202</v>
      </c>
      <c r="U12" s="60">
        <f t="shared" si="16"/>
        <v>2.2352980214259341E-2</v>
      </c>
      <c r="V12" s="21">
        <f t="shared" si="10"/>
        <v>-674332</v>
      </c>
      <c r="W12" s="10">
        <f t="shared" si="11"/>
        <v>-6.3207559726575324E-2</v>
      </c>
      <c r="X12" s="3">
        <f t="shared" si="7"/>
        <v>11024559</v>
      </c>
      <c r="Y12" s="3">
        <f t="shared" si="8"/>
        <v>327280</v>
      </c>
    </row>
    <row r="13" spans="1:25">
      <c r="A13" s="23" t="s">
        <v>34</v>
      </c>
      <c r="B13" s="8">
        <v>26559407</v>
      </c>
      <c r="C13" s="59">
        <f t="shared" si="12"/>
        <v>6.6831318505390768E-3</v>
      </c>
      <c r="D13" s="6">
        <v>27491338</v>
      </c>
      <c r="E13" s="60">
        <f t="shared" si="13"/>
        <v>6.9018592008062794E-3</v>
      </c>
      <c r="F13" s="15">
        <v>28811919</v>
      </c>
      <c r="G13" s="6">
        <v>25658676</v>
      </c>
      <c r="H13" s="61">
        <f t="shared" si="14"/>
        <v>6.364727074278616E-3</v>
      </c>
      <c r="I13" s="5">
        <f t="shared" si="9"/>
        <v>-2252512</v>
      </c>
      <c r="J13" s="11">
        <f t="shared" si="2"/>
        <v>1832662</v>
      </c>
      <c r="K13" s="8">
        <v>4631578</v>
      </c>
      <c r="L13" s="6">
        <v>-2308516</v>
      </c>
      <c r="M13" s="6">
        <v>0</v>
      </c>
      <c r="N13" s="7">
        <v>-70550</v>
      </c>
      <c r="O13" s="41">
        <f t="shared" si="15"/>
        <v>424766</v>
      </c>
      <c r="P13" s="6">
        <v>-2186879</v>
      </c>
      <c r="Q13" s="56">
        <v>0</v>
      </c>
      <c r="R13" s="9">
        <v>-70549</v>
      </c>
      <c r="S13" s="8">
        <v>4631578</v>
      </c>
      <c r="T13" s="6">
        <v>4206812</v>
      </c>
      <c r="U13" s="60">
        <f t="shared" si="16"/>
        <v>9.4089338399512799E-3</v>
      </c>
      <c r="V13" s="21">
        <f t="shared" si="10"/>
        <v>-424766</v>
      </c>
      <c r="W13" s="10">
        <f t="shared" si="11"/>
        <v>-9.1710859668130418E-2</v>
      </c>
      <c r="X13" s="3">
        <f t="shared" si="7"/>
        <v>2323062</v>
      </c>
      <c r="Y13" s="3">
        <f t="shared" si="8"/>
        <v>70550</v>
      </c>
    </row>
    <row r="14" spans="1:25">
      <c r="A14" s="23" t="s">
        <v>35</v>
      </c>
      <c r="B14" s="8">
        <v>43868565</v>
      </c>
      <c r="C14" s="59">
        <f t="shared" si="12"/>
        <v>1.1038627631593724E-2</v>
      </c>
      <c r="D14" s="6">
        <v>44973874</v>
      </c>
      <c r="E14" s="60">
        <f t="shared" si="13"/>
        <v>1.1290950846510356E-2</v>
      </c>
      <c r="F14" s="15">
        <v>52695019</v>
      </c>
      <c r="G14" s="6">
        <v>47380369</v>
      </c>
      <c r="H14" s="61">
        <f t="shared" si="14"/>
        <v>1.1752871323664996E-2</v>
      </c>
      <c r="I14" s="5">
        <f t="shared" si="9"/>
        <v>-8826454</v>
      </c>
      <c r="J14" s="11">
        <f t="shared" si="2"/>
        <v>-2406495</v>
      </c>
      <c r="K14" s="8">
        <v>8257339</v>
      </c>
      <c r="L14" s="6">
        <v>569115</v>
      </c>
      <c r="M14" s="6">
        <v>0</v>
      </c>
      <c r="N14" s="7">
        <v>0</v>
      </c>
      <c r="O14" s="41">
        <f t="shared" si="15"/>
        <v>1970087</v>
      </c>
      <c r="P14" s="6">
        <v>436408</v>
      </c>
      <c r="Q14" s="56">
        <v>0</v>
      </c>
      <c r="R14" s="9">
        <v>0</v>
      </c>
      <c r="S14" s="8">
        <v>8966942</v>
      </c>
      <c r="T14" s="6">
        <v>6996855</v>
      </c>
      <c r="U14" s="60">
        <f t="shared" si="16"/>
        <v>1.5649129502989988E-2</v>
      </c>
      <c r="V14" s="21">
        <f t="shared" si="10"/>
        <v>-1970087</v>
      </c>
      <c r="W14" s="10">
        <f t="shared" si="11"/>
        <v>-0.21970555848359452</v>
      </c>
      <c r="X14" s="3">
        <f t="shared" si="7"/>
        <v>9536057</v>
      </c>
      <c r="Y14" s="3">
        <f t="shared" si="8"/>
        <v>709603</v>
      </c>
    </row>
    <row r="15" spans="1:25">
      <c r="A15" s="23" t="s">
        <v>10</v>
      </c>
      <c r="B15" s="8">
        <v>52714382</v>
      </c>
      <c r="C15" s="59">
        <f t="shared" si="12"/>
        <v>1.3264496655579841E-2</v>
      </c>
      <c r="D15" s="6">
        <v>54511126</v>
      </c>
      <c r="E15" s="60">
        <f t="shared" si="13"/>
        <v>1.3685333050337907E-2</v>
      </c>
      <c r="F15" s="15">
        <v>60486257</v>
      </c>
      <c r="G15" s="6">
        <v>54458840</v>
      </c>
      <c r="H15" s="61">
        <f t="shared" si="14"/>
        <v>1.3508711571158514E-2</v>
      </c>
      <c r="I15" s="5">
        <f t="shared" si="9"/>
        <v>-7771875</v>
      </c>
      <c r="J15" s="11">
        <f t="shared" si="2"/>
        <v>52286</v>
      </c>
      <c r="K15" s="8">
        <v>6023528</v>
      </c>
      <c r="L15" s="6">
        <v>1748347</v>
      </c>
      <c r="M15" s="6">
        <v>0</v>
      </c>
      <c r="N15" s="7">
        <v>0</v>
      </c>
      <c r="O15" s="41">
        <f t="shared" si="15"/>
        <v>3060561</v>
      </c>
      <c r="P15" s="6">
        <v>-3112847</v>
      </c>
      <c r="Q15" s="56">
        <v>0</v>
      </c>
      <c r="R15" s="9">
        <v>0</v>
      </c>
      <c r="S15" s="8">
        <v>9755067</v>
      </c>
      <c r="T15" s="6">
        <v>6694506</v>
      </c>
      <c r="U15" s="60">
        <f t="shared" si="16"/>
        <v>1.4972897302079791E-2</v>
      </c>
      <c r="V15" s="21">
        <f t="shared" si="10"/>
        <v>-3060561</v>
      </c>
      <c r="W15" s="10">
        <f t="shared" si="11"/>
        <v>-0.3137406437085466</v>
      </c>
      <c r="X15" s="3">
        <f t="shared" si="7"/>
        <v>11503414</v>
      </c>
      <c r="Y15" s="3">
        <f t="shared" si="8"/>
        <v>3731539</v>
      </c>
    </row>
    <row r="16" spans="1:25">
      <c r="A16" s="23" t="s">
        <v>36</v>
      </c>
      <c r="B16" s="8">
        <v>36348744</v>
      </c>
      <c r="C16" s="59">
        <f t="shared" si="12"/>
        <v>9.1464183953162501E-3</v>
      </c>
      <c r="D16" s="6">
        <v>37518178</v>
      </c>
      <c r="E16" s="60">
        <f t="shared" si="13"/>
        <v>9.4191552999998672E-3</v>
      </c>
      <c r="F16" s="15">
        <v>38969238</v>
      </c>
      <c r="G16" s="6">
        <v>36607007</v>
      </c>
      <c r="H16" s="61">
        <f t="shared" si="14"/>
        <v>9.0805000445543967E-3</v>
      </c>
      <c r="I16" s="5">
        <f t="shared" si="9"/>
        <v>-2620494</v>
      </c>
      <c r="J16" s="11">
        <f t="shared" si="2"/>
        <v>911171</v>
      </c>
      <c r="K16" s="8">
        <v>834867</v>
      </c>
      <c r="L16" s="6">
        <v>1785627</v>
      </c>
      <c r="M16" s="6">
        <v>0</v>
      </c>
      <c r="N16" s="7">
        <v>0</v>
      </c>
      <c r="O16" s="41">
        <f t="shared" si="15"/>
        <v>-2166114</v>
      </c>
      <c r="P16" s="6">
        <v>1254943</v>
      </c>
      <c r="Q16" s="56">
        <v>0</v>
      </c>
      <c r="R16" s="9">
        <v>0</v>
      </c>
      <c r="S16" s="8">
        <v>1877664</v>
      </c>
      <c r="T16" s="6">
        <v>4043778</v>
      </c>
      <c r="U16" s="60">
        <f t="shared" si="16"/>
        <v>9.0442928434763675E-3</v>
      </c>
      <c r="V16" s="21">
        <f t="shared" si="10"/>
        <v>2166114</v>
      </c>
      <c r="W16" s="10">
        <f t="shared" si="11"/>
        <v>1.1536217342399917</v>
      </c>
      <c r="X16" s="3">
        <f>S16+L16</f>
        <v>3663291</v>
      </c>
      <c r="Y16" s="3">
        <f t="shared" si="8"/>
        <v>1042797</v>
      </c>
    </row>
    <row r="17" spans="1:25">
      <c r="A17" s="23" t="s">
        <v>37</v>
      </c>
      <c r="B17" s="8">
        <v>78179794</v>
      </c>
      <c r="C17" s="59">
        <f t="shared" si="12"/>
        <v>1.9672347027551624E-2</v>
      </c>
      <c r="D17" s="6">
        <v>81242298</v>
      </c>
      <c r="E17" s="60">
        <f t="shared" si="13"/>
        <v>2.0396348185961179E-2</v>
      </c>
      <c r="F17" s="15">
        <v>92342808</v>
      </c>
      <c r="G17" s="6">
        <v>85121875</v>
      </c>
      <c r="H17" s="61">
        <f t="shared" si="14"/>
        <v>2.1114787934726643E-2</v>
      </c>
      <c r="I17" s="5">
        <f t="shared" si="9"/>
        <v>-14163014</v>
      </c>
      <c r="J17" s="11">
        <f t="shared" si="2"/>
        <v>-3879577</v>
      </c>
      <c r="K17" s="8">
        <v>11305276</v>
      </c>
      <c r="L17" s="6">
        <v>2857738</v>
      </c>
      <c r="M17" s="6">
        <v>0</v>
      </c>
      <c r="N17" s="7">
        <v>0</v>
      </c>
      <c r="O17" s="41">
        <f t="shared" si="15"/>
        <v>1414423</v>
      </c>
      <c r="P17" s="6">
        <v>2524898</v>
      </c>
      <c r="Q17" s="56">
        <v>0</v>
      </c>
      <c r="R17" s="9">
        <v>-59744</v>
      </c>
      <c r="S17" s="8">
        <v>13230076</v>
      </c>
      <c r="T17" s="6">
        <v>11815653</v>
      </c>
      <c r="U17" s="60">
        <f t="shared" si="16"/>
        <v>2.6426828047657433E-2</v>
      </c>
      <c r="V17" s="21">
        <f t="shared" si="10"/>
        <v>-1414423</v>
      </c>
      <c r="W17" s="10">
        <f t="shared" si="11"/>
        <v>-0.10690966552270753</v>
      </c>
      <c r="X17" s="3">
        <f t="shared" si="7"/>
        <v>16087814</v>
      </c>
      <c r="Y17" s="3">
        <f t="shared" si="8"/>
        <v>1924800</v>
      </c>
    </row>
    <row r="18" spans="1:25" ht="15.75" customHeight="1">
      <c r="A18" s="23" t="s">
        <v>38</v>
      </c>
      <c r="B18" s="8">
        <v>83362987</v>
      </c>
      <c r="C18" s="59">
        <f t="shared" si="12"/>
        <v>2.0976591592416768E-2</v>
      </c>
      <c r="D18" s="6">
        <v>85372485</v>
      </c>
      <c r="E18" s="60">
        <f t="shared" si="13"/>
        <v>2.1433255489163389E-2</v>
      </c>
      <c r="F18" s="15">
        <v>102212871</v>
      </c>
      <c r="G18" s="6">
        <v>88661467</v>
      </c>
      <c r="H18" s="61">
        <f t="shared" si="14"/>
        <v>2.1992796489583487E-2</v>
      </c>
      <c r="I18" s="5">
        <f t="shared" si="9"/>
        <v>-18849884</v>
      </c>
      <c r="J18" s="11">
        <f t="shared" si="2"/>
        <v>-3288982</v>
      </c>
      <c r="K18" s="8">
        <v>12065440</v>
      </c>
      <c r="L18" s="6">
        <v>6780366</v>
      </c>
      <c r="M18" s="6">
        <v>0</v>
      </c>
      <c r="N18" s="7">
        <v>4078</v>
      </c>
      <c r="O18" s="41">
        <f t="shared" si="15"/>
        <v>-91475</v>
      </c>
      <c r="P18" s="6">
        <v>3376379</v>
      </c>
      <c r="Q18" s="56">
        <v>0</v>
      </c>
      <c r="R18" s="9">
        <v>4078</v>
      </c>
      <c r="S18" s="8">
        <v>15133710</v>
      </c>
      <c r="T18" s="6">
        <v>15225185</v>
      </c>
      <c r="U18" s="60">
        <f t="shared" si="16"/>
        <v>3.4052569586189879E-2</v>
      </c>
      <c r="V18" s="21">
        <f t="shared" si="10"/>
        <v>91475</v>
      </c>
      <c r="W18" s="10">
        <f t="shared" si="11"/>
        <v>6.0444530785908057E-3</v>
      </c>
      <c r="X18" s="3">
        <f t="shared" si="7"/>
        <v>21914076</v>
      </c>
      <c r="Y18" s="3">
        <f t="shared" si="8"/>
        <v>3064192</v>
      </c>
    </row>
    <row r="19" spans="1:25">
      <c r="A19" s="23" t="s">
        <v>39</v>
      </c>
      <c r="B19" s="8">
        <v>62853412</v>
      </c>
      <c r="C19" s="59">
        <f t="shared" si="12"/>
        <v>1.58157762954668E-2</v>
      </c>
      <c r="D19" s="6">
        <v>63518672</v>
      </c>
      <c r="E19" s="60">
        <f t="shared" si="13"/>
        <v>1.5946729503169187E-2</v>
      </c>
      <c r="F19" s="15">
        <v>71596658</v>
      </c>
      <c r="G19" s="6">
        <v>68868461</v>
      </c>
      <c r="H19" s="61">
        <f t="shared" si="14"/>
        <v>1.7083070002933937E-2</v>
      </c>
      <c r="I19" s="5">
        <f t="shared" si="9"/>
        <v>-8743246</v>
      </c>
      <c r="J19" s="11">
        <f t="shared" si="2"/>
        <v>-5349789</v>
      </c>
      <c r="K19" s="8">
        <v>10153901</v>
      </c>
      <c r="L19" s="6">
        <v>-1410655</v>
      </c>
      <c r="M19" s="6">
        <v>0</v>
      </c>
      <c r="N19" s="7">
        <v>0</v>
      </c>
      <c r="O19" s="41">
        <f t="shared" si="15"/>
        <v>6760445</v>
      </c>
      <c r="P19" s="6">
        <v>-1410656</v>
      </c>
      <c r="Q19" s="56">
        <v>0</v>
      </c>
      <c r="R19" s="9">
        <v>0</v>
      </c>
      <c r="S19" s="8">
        <v>10501980</v>
      </c>
      <c r="T19" s="6">
        <v>3741535</v>
      </c>
      <c r="U19" s="60">
        <f t="shared" si="16"/>
        <v>8.368297721614874E-3</v>
      </c>
      <c r="V19" s="21">
        <f t="shared" si="10"/>
        <v>-6760445</v>
      </c>
      <c r="W19" s="10">
        <f t="shared" si="11"/>
        <v>-0.64373051557896699</v>
      </c>
      <c r="X19" s="3">
        <f t="shared" si="7"/>
        <v>9091325</v>
      </c>
      <c r="Y19" s="3">
        <f t="shared" si="8"/>
        <v>348079</v>
      </c>
    </row>
    <row r="20" spans="1:25">
      <c r="A20" s="23" t="s">
        <v>40</v>
      </c>
      <c r="B20" s="8">
        <v>56278389</v>
      </c>
      <c r="C20" s="59">
        <f t="shared" si="12"/>
        <v>1.4161306162555815E-2</v>
      </c>
      <c r="D20" s="6">
        <v>56492118</v>
      </c>
      <c r="E20" s="60">
        <f t="shared" si="13"/>
        <v>1.4182672534575582E-2</v>
      </c>
      <c r="F20" s="15">
        <v>61685375</v>
      </c>
      <c r="G20" s="6">
        <v>56194142</v>
      </c>
      <c r="H20" s="61">
        <f t="shared" si="14"/>
        <v>1.3939159487545542E-2</v>
      </c>
      <c r="I20" s="5">
        <f t="shared" si="9"/>
        <v>-5406986</v>
      </c>
      <c r="J20" s="11">
        <f t="shared" si="2"/>
        <v>297976</v>
      </c>
      <c r="K20" s="8">
        <v>6244705</v>
      </c>
      <c r="L20" s="6">
        <v>-837719</v>
      </c>
      <c r="M20" s="6">
        <v>0</v>
      </c>
      <c r="N20" s="7">
        <v>0</v>
      </c>
      <c r="O20" s="41">
        <f t="shared" si="15"/>
        <v>539742</v>
      </c>
      <c r="P20" s="6">
        <v>-837718</v>
      </c>
      <c r="Q20" s="56">
        <v>0</v>
      </c>
      <c r="R20" s="9">
        <v>0</v>
      </c>
      <c r="S20" s="8">
        <v>8169300</v>
      </c>
      <c r="T20" s="6">
        <v>7629558</v>
      </c>
      <c r="U20" s="60">
        <f t="shared" si="16"/>
        <v>1.7064229742158911E-2</v>
      </c>
      <c r="V20" s="21">
        <f t="shared" si="10"/>
        <v>-539742</v>
      </c>
      <c r="W20" s="10">
        <f t="shared" si="11"/>
        <v>-6.6069553082883425E-2</v>
      </c>
      <c r="X20" s="3">
        <f t="shared" si="7"/>
        <v>7331581</v>
      </c>
      <c r="Y20" s="3">
        <f t="shared" si="8"/>
        <v>1924595</v>
      </c>
    </row>
    <row r="21" spans="1:25">
      <c r="A21" s="23" t="s">
        <v>41</v>
      </c>
      <c r="B21" s="8">
        <v>39562650</v>
      </c>
      <c r="C21" s="59">
        <f t="shared" si="12"/>
        <v>9.955132142322673E-3</v>
      </c>
      <c r="D21" s="6">
        <v>40409767</v>
      </c>
      <c r="E21" s="60">
        <f t="shared" si="13"/>
        <v>1.0145105420892499E-2</v>
      </c>
      <c r="F21" s="15">
        <v>47844574</v>
      </c>
      <c r="G21" s="6">
        <v>41286389</v>
      </c>
      <c r="H21" s="61">
        <f t="shared" si="14"/>
        <v>1.0241237617541093E-2</v>
      </c>
      <c r="I21" s="5">
        <f t="shared" si="9"/>
        <v>-8281924</v>
      </c>
      <c r="J21" s="11">
        <f t="shared" si="2"/>
        <v>-876622</v>
      </c>
      <c r="K21" s="8">
        <v>3562659</v>
      </c>
      <c r="L21" s="6">
        <v>4719265</v>
      </c>
      <c r="M21" s="6">
        <v>0</v>
      </c>
      <c r="N21" s="7">
        <v>0</v>
      </c>
      <c r="O21" s="41">
        <f t="shared" si="15"/>
        <v>-2445445</v>
      </c>
      <c r="P21" s="6">
        <v>3322067</v>
      </c>
      <c r="Q21" s="56">
        <v>0</v>
      </c>
      <c r="R21" s="9">
        <v>0</v>
      </c>
      <c r="S21" s="8">
        <v>3562660</v>
      </c>
      <c r="T21" s="6">
        <v>6008105</v>
      </c>
      <c r="U21" s="60">
        <f t="shared" si="16"/>
        <v>1.3437696395389309E-2</v>
      </c>
      <c r="V21" s="21">
        <f t="shared" si="10"/>
        <v>2445445</v>
      </c>
      <c r="W21" s="10">
        <f t="shared" si="11"/>
        <v>0.68640987352146987</v>
      </c>
      <c r="X21" s="3">
        <f t="shared" si="7"/>
        <v>8281925</v>
      </c>
      <c r="Y21" s="3">
        <f t="shared" si="8"/>
        <v>1</v>
      </c>
    </row>
    <row r="22" spans="1:25">
      <c r="A22" s="23" t="s">
        <v>16</v>
      </c>
      <c r="B22" s="8">
        <v>68032296</v>
      </c>
      <c r="C22" s="59">
        <f t="shared" si="12"/>
        <v>1.7118936588565486E-2</v>
      </c>
      <c r="D22" s="6">
        <v>69927751</v>
      </c>
      <c r="E22" s="60">
        <f t="shared" si="13"/>
        <v>1.7555765806343819E-2</v>
      </c>
      <c r="F22" s="15">
        <v>84286189</v>
      </c>
      <c r="G22" s="6">
        <v>74222296</v>
      </c>
      <c r="H22" s="61">
        <f t="shared" si="14"/>
        <v>1.8411108073788429E-2</v>
      </c>
      <c r="I22" s="5">
        <f t="shared" si="9"/>
        <v>-16253893</v>
      </c>
      <c r="J22" s="11">
        <f t="shared" si="2"/>
        <v>-4294545</v>
      </c>
      <c r="K22" s="8">
        <v>8758402</v>
      </c>
      <c r="L22" s="6">
        <v>7995491</v>
      </c>
      <c r="M22" s="6">
        <v>0</v>
      </c>
      <c r="N22" s="7">
        <v>-500000</v>
      </c>
      <c r="O22" s="41">
        <f t="shared" si="15"/>
        <v>2149078</v>
      </c>
      <c r="P22" s="6">
        <v>2645467</v>
      </c>
      <c r="Q22" s="56">
        <v>0</v>
      </c>
      <c r="R22" s="9">
        <v>-500000</v>
      </c>
      <c r="S22" s="8">
        <v>9748507</v>
      </c>
      <c r="T22" s="6">
        <v>7599429</v>
      </c>
      <c r="U22" s="60">
        <f t="shared" si="16"/>
        <v>1.6996843377457115E-2</v>
      </c>
      <c r="V22" s="21">
        <f t="shared" si="10"/>
        <v>-2149078</v>
      </c>
      <c r="W22" s="10">
        <f t="shared" si="11"/>
        <v>-0.2204520138314513</v>
      </c>
      <c r="X22" s="3">
        <f t="shared" si="7"/>
        <v>17743998</v>
      </c>
      <c r="Y22" s="3">
        <f t="shared" si="8"/>
        <v>1490105</v>
      </c>
    </row>
    <row r="23" spans="1:25">
      <c r="A23" s="23" t="s">
        <v>42</v>
      </c>
      <c r="B23" s="8">
        <v>83697366</v>
      </c>
      <c r="C23" s="59">
        <f t="shared" si="12"/>
        <v>2.1060731232471659E-2</v>
      </c>
      <c r="D23" s="6">
        <v>86990310</v>
      </c>
      <c r="E23" s="60">
        <f t="shared" si="13"/>
        <v>2.1839419800320031E-2</v>
      </c>
      <c r="F23" s="15">
        <v>91237341</v>
      </c>
      <c r="G23" s="6">
        <v>82180772</v>
      </c>
      <c r="H23" s="61">
        <f t="shared" si="14"/>
        <v>2.0385236733708241E-2</v>
      </c>
      <c r="I23" s="5">
        <f t="shared" si="9"/>
        <v>-7539975</v>
      </c>
      <c r="J23" s="11">
        <f t="shared" si="2"/>
        <v>4809538</v>
      </c>
      <c r="K23" s="8">
        <v>9258567</v>
      </c>
      <c r="L23" s="6">
        <v>-1686677</v>
      </c>
      <c r="M23" s="6">
        <v>0</v>
      </c>
      <c r="N23" s="7">
        <v>-31915</v>
      </c>
      <c r="O23" s="41">
        <f t="shared" si="15"/>
        <v>-2998236</v>
      </c>
      <c r="P23" s="6">
        <v>-1779387</v>
      </c>
      <c r="Q23" s="56">
        <v>0</v>
      </c>
      <c r="R23" s="9">
        <v>-31915</v>
      </c>
      <c r="S23" s="8">
        <v>10682221</v>
      </c>
      <c r="T23" s="6">
        <v>13680457</v>
      </c>
      <c r="U23" s="60">
        <f t="shared" si="16"/>
        <v>3.0597638975380495E-2</v>
      </c>
      <c r="V23" s="21">
        <f t="shared" si="10"/>
        <v>2998236</v>
      </c>
      <c r="W23" s="10">
        <f t="shared" si="11"/>
        <v>0.28067533895806873</v>
      </c>
      <c r="X23" s="3">
        <f t="shared" si="7"/>
        <v>8995544</v>
      </c>
      <c r="Y23" s="3">
        <f t="shared" si="8"/>
        <v>1455569</v>
      </c>
    </row>
    <row r="24" spans="1:25">
      <c r="A24" s="23" t="s">
        <v>43</v>
      </c>
      <c r="B24" s="8">
        <v>36464193</v>
      </c>
      <c r="C24" s="59">
        <f t="shared" si="12"/>
        <v>9.1754687761855542E-3</v>
      </c>
      <c r="D24" s="6">
        <v>36877348</v>
      </c>
      <c r="E24" s="60">
        <f t="shared" si="13"/>
        <v>9.2582712269273712E-3</v>
      </c>
      <c r="F24" s="15">
        <v>38809981</v>
      </c>
      <c r="G24" s="6">
        <v>35360236</v>
      </c>
      <c r="H24" s="61">
        <f t="shared" si="14"/>
        <v>8.7712340037374263E-3</v>
      </c>
      <c r="I24" s="5">
        <f t="shared" si="9"/>
        <v>-2345788</v>
      </c>
      <c r="J24" s="11">
        <f t="shared" si="2"/>
        <v>1517112</v>
      </c>
      <c r="K24" s="8">
        <v>3547903</v>
      </c>
      <c r="L24" s="6">
        <v>-1173115</v>
      </c>
      <c r="M24" s="6">
        <v>0</v>
      </c>
      <c r="N24" s="7">
        <v>-29000</v>
      </c>
      <c r="O24" s="41">
        <f t="shared" si="15"/>
        <v>-314995</v>
      </c>
      <c r="P24" s="6">
        <v>-1173117</v>
      </c>
      <c r="Q24" s="56">
        <v>0</v>
      </c>
      <c r="R24" s="9">
        <v>-29000</v>
      </c>
      <c r="S24" s="8">
        <v>5680777</v>
      </c>
      <c r="T24" s="6">
        <v>5995772</v>
      </c>
      <c r="U24" s="60">
        <f t="shared" si="16"/>
        <v>1.3410112471732126E-2</v>
      </c>
      <c r="V24" s="21">
        <f t="shared" si="10"/>
        <v>314995</v>
      </c>
      <c r="W24" s="10">
        <f t="shared" si="11"/>
        <v>5.5449280969839254E-2</v>
      </c>
      <c r="X24" s="3">
        <f t="shared" si="7"/>
        <v>4507662</v>
      </c>
      <c r="Y24" s="3">
        <f t="shared" si="8"/>
        <v>2161874</v>
      </c>
    </row>
    <row r="25" spans="1:25">
      <c r="A25" s="24" t="s">
        <v>44</v>
      </c>
      <c r="B25" s="8">
        <v>53407249</v>
      </c>
      <c r="C25" s="59">
        <f t="shared" si="12"/>
        <v>1.3438842472709246E-2</v>
      </c>
      <c r="D25" s="6">
        <v>51981430</v>
      </c>
      <c r="E25" s="60">
        <f t="shared" si="13"/>
        <v>1.3050238257467409E-2</v>
      </c>
      <c r="F25" s="15">
        <v>58609875</v>
      </c>
      <c r="G25" s="6">
        <v>54661781</v>
      </c>
      <c r="H25" s="61">
        <f t="shared" si="14"/>
        <v>1.3559051817755073E-2</v>
      </c>
      <c r="I25" s="5">
        <f t="shared" si="9"/>
        <v>-5202626</v>
      </c>
      <c r="J25" s="11">
        <f t="shared" si="2"/>
        <v>-2680351</v>
      </c>
      <c r="K25" s="8">
        <v>2068213</v>
      </c>
      <c r="L25" s="6">
        <v>3124413</v>
      </c>
      <c r="M25" s="6">
        <v>0</v>
      </c>
      <c r="N25" s="7">
        <v>10000</v>
      </c>
      <c r="O25" s="41">
        <f t="shared" si="15"/>
        <v>222288</v>
      </c>
      <c r="P25" s="6">
        <v>2468063</v>
      </c>
      <c r="Q25" s="56">
        <v>0</v>
      </c>
      <c r="R25" s="9">
        <v>-10000</v>
      </c>
      <c r="S25" s="8">
        <v>2335053</v>
      </c>
      <c r="T25" s="6">
        <v>2112765</v>
      </c>
      <c r="U25" s="60">
        <f t="shared" si="16"/>
        <v>4.7253992107003278E-3</v>
      </c>
      <c r="V25" s="21">
        <f t="shared" si="10"/>
        <v>-222288</v>
      </c>
      <c r="W25" s="10">
        <f t="shared" si="11"/>
        <v>-9.5196126169298956E-2</v>
      </c>
      <c r="X25" s="3">
        <f t="shared" si="7"/>
        <v>5459466</v>
      </c>
      <c r="Y25" s="3">
        <f t="shared" si="8"/>
        <v>256840</v>
      </c>
    </row>
    <row r="26" spans="1:25">
      <c r="A26" s="23" t="s">
        <v>45</v>
      </c>
      <c r="B26" s="8">
        <v>68596085</v>
      </c>
      <c r="C26" s="59">
        <f t="shared" si="12"/>
        <v>1.7260802565576324E-2</v>
      </c>
      <c r="D26" s="6">
        <v>70881850</v>
      </c>
      <c r="E26" s="60">
        <f t="shared" si="13"/>
        <v>1.7795297871375727E-2</v>
      </c>
      <c r="F26" s="15">
        <v>77833392</v>
      </c>
      <c r="G26" s="6">
        <v>69977239</v>
      </c>
      <c r="H26" s="61">
        <f t="shared" si="14"/>
        <v>1.735810638267405E-2</v>
      </c>
      <c r="I26" s="5">
        <f t="shared" si="9"/>
        <v>-9237307</v>
      </c>
      <c r="J26" s="11">
        <f t="shared" si="2"/>
        <v>904611</v>
      </c>
      <c r="K26" s="8">
        <v>6649564</v>
      </c>
      <c r="L26" s="6">
        <v>2587743</v>
      </c>
      <c r="M26" s="6">
        <v>0</v>
      </c>
      <c r="N26" s="7">
        <v>0</v>
      </c>
      <c r="O26" s="41">
        <f t="shared" si="15"/>
        <v>-2315370</v>
      </c>
      <c r="P26" s="6">
        <v>1410759</v>
      </c>
      <c r="Q26" s="56">
        <v>0</v>
      </c>
      <c r="R26" s="9">
        <v>0</v>
      </c>
      <c r="S26" s="8">
        <v>9171653</v>
      </c>
      <c r="T26" s="6">
        <v>11487023</v>
      </c>
      <c r="U26" s="60">
        <f t="shared" si="16"/>
        <v>2.5691815898832342E-2</v>
      </c>
      <c r="V26" s="21">
        <f t="shared" si="10"/>
        <v>2315370</v>
      </c>
      <c r="W26" s="10">
        <f t="shared" si="11"/>
        <v>0.25244849538027658</v>
      </c>
      <c r="X26" s="3">
        <f t="shared" si="7"/>
        <v>11759396</v>
      </c>
      <c r="Y26" s="3">
        <f t="shared" si="8"/>
        <v>2522089</v>
      </c>
    </row>
    <row r="27" spans="1:25">
      <c r="A27" s="23" t="s">
        <v>46</v>
      </c>
      <c r="B27" s="8">
        <v>47435767</v>
      </c>
      <c r="C27" s="59">
        <f t="shared" si="12"/>
        <v>1.1936241095008276E-2</v>
      </c>
      <c r="D27" s="6">
        <v>49194380</v>
      </c>
      <c r="E27" s="60">
        <f t="shared" si="13"/>
        <v>1.2350533256364621E-2</v>
      </c>
      <c r="F27" s="15">
        <v>51846822</v>
      </c>
      <c r="G27" s="6">
        <v>47565897</v>
      </c>
      <c r="H27" s="61">
        <f t="shared" si="14"/>
        <v>1.1798892212842471E-2</v>
      </c>
      <c r="I27" s="5">
        <f t="shared" si="9"/>
        <v>-4411055</v>
      </c>
      <c r="J27" s="11">
        <f t="shared" si="2"/>
        <v>1628483</v>
      </c>
      <c r="K27" s="8">
        <v>6512393</v>
      </c>
      <c r="L27" s="6">
        <v>-2081542</v>
      </c>
      <c r="M27" s="6">
        <v>0</v>
      </c>
      <c r="N27" s="7">
        <v>-19796</v>
      </c>
      <c r="O27" s="41">
        <f t="shared" si="15"/>
        <v>601084</v>
      </c>
      <c r="P27" s="6">
        <v>-2209772</v>
      </c>
      <c r="Q27" s="56">
        <v>0</v>
      </c>
      <c r="R27" s="9">
        <v>-19795</v>
      </c>
      <c r="S27" s="8">
        <v>6518732</v>
      </c>
      <c r="T27" s="6">
        <v>5917648</v>
      </c>
      <c r="U27" s="60">
        <f t="shared" si="16"/>
        <v>1.3235380739647983E-2</v>
      </c>
      <c r="V27" s="21">
        <f t="shared" si="10"/>
        <v>-601084</v>
      </c>
      <c r="W27" s="10">
        <f t="shared" si="11"/>
        <v>-9.2208730164087149E-2</v>
      </c>
      <c r="X27" s="3">
        <f t="shared" si="7"/>
        <v>4437190</v>
      </c>
      <c r="Y27" s="3">
        <f t="shared" si="8"/>
        <v>26135</v>
      </c>
    </row>
    <row r="28" spans="1:25">
      <c r="A28" s="23" t="s">
        <v>20</v>
      </c>
      <c r="B28" s="8">
        <v>18280449</v>
      </c>
      <c r="C28" s="59">
        <f t="shared" si="12"/>
        <v>4.5999013063075999E-3</v>
      </c>
      <c r="D28" s="6">
        <v>18478776</v>
      </c>
      <c r="E28" s="60">
        <f t="shared" si="13"/>
        <v>4.6392034522014991E-3</v>
      </c>
      <c r="F28" s="15">
        <v>20554636</v>
      </c>
      <c r="G28" s="6">
        <v>19018820</v>
      </c>
      <c r="H28" s="61">
        <f t="shared" si="14"/>
        <v>4.7176868586216855E-3</v>
      </c>
      <c r="I28" s="5">
        <f t="shared" si="9"/>
        <v>-2274187</v>
      </c>
      <c r="J28" s="11">
        <f t="shared" si="2"/>
        <v>-540044</v>
      </c>
      <c r="K28" s="8">
        <v>1965828</v>
      </c>
      <c r="L28" s="6">
        <v>308359</v>
      </c>
      <c r="M28" s="6">
        <v>0</v>
      </c>
      <c r="N28" s="7">
        <v>0</v>
      </c>
      <c r="O28" s="41">
        <f t="shared" si="15"/>
        <v>290370</v>
      </c>
      <c r="P28" s="6">
        <v>249674</v>
      </c>
      <c r="Q28" s="56">
        <v>0</v>
      </c>
      <c r="R28" s="9">
        <v>0</v>
      </c>
      <c r="S28" s="8">
        <v>1965828</v>
      </c>
      <c r="T28" s="6">
        <v>1675458</v>
      </c>
      <c r="U28" s="60">
        <f t="shared" si="16"/>
        <v>3.7473206488944817E-3</v>
      </c>
      <c r="V28" s="21">
        <f t="shared" si="10"/>
        <v>-290370</v>
      </c>
      <c r="W28" s="10">
        <f t="shared" si="11"/>
        <v>-0.14770875173209452</v>
      </c>
      <c r="X28" s="3">
        <f t="shared" si="7"/>
        <v>2274187</v>
      </c>
      <c r="Y28" s="3">
        <f t="shared" si="8"/>
        <v>0</v>
      </c>
    </row>
    <row r="29" spans="1:25">
      <c r="A29" s="23" t="s">
        <v>1</v>
      </c>
      <c r="B29" s="8">
        <v>37905967</v>
      </c>
      <c r="C29" s="59">
        <f t="shared" si="12"/>
        <v>9.5382617308881635E-3</v>
      </c>
      <c r="D29" s="6">
        <v>38831660</v>
      </c>
      <c r="E29" s="60">
        <f t="shared" si="13"/>
        <v>9.7489125430556042E-3</v>
      </c>
      <c r="F29" s="15">
        <v>41748278</v>
      </c>
      <c r="G29" s="6">
        <v>38522996</v>
      </c>
      <c r="H29" s="61">
        <f t="shared" si="14"/>
        <v>9.5557680226184254E-3</v>
      </c>
      <c r="I29" s="5">
        <f t="shared" si="9"/>
        <v>-3842311</v>
      </c>
      <c r="J29" s="11">
        <f t="shared" si="2"/>
        <v>308664</v>
      </c>
      <c r="K29" s="8">
        <v>4671407</v>
      </c>
      <c r="L29" s="6">
        <v>-607988</v>
      </c>
      <c r="M29" s="6">
        <v>0</v>
      </c>
      <c r="N29" s="7">
        <v>-221108</v>
      </c>
      <c r="O29" s="41">
        <f t="shared" si="15"/>
        <v>490950</v>
      </c>
      <c r="P29" s="6">
        <v>-608429</v>
      </c>
      <c r="Q29" s="56">
        <v>0</v>
      </c>
      <c r="R29" s="9">
        <v>-191185</v>
      </c>
      <c r="S29" s="8">
        <v>4671407</v>
      </c>
      <c r="T29" s="6">
        <v>4180457</v>
      </c>
      <c r="U29" s="60">
        <f t="shared" si="16"/>
        <v>9.3499883840212506E-3</v>
      </c>
      <c r="V29" s="21">
        <f t="shared" si="10"/>
        <v>-490950</v>
      </c>
      <c r="W29" s="10">
        <f t="shared" si="11"/>
        <v>-0.10509681558468353</v>
      </c>
      <c r="X29" s="3">
        <f t="shared" si="7"/>
        <v>4063419</v>
      </c>
      <c r="Y29" s="3">
        <f t="shared" si="8"/>
        <v>221108</v>
      </c>
    </row>
    <row r="30" spans="1:25">
      <c r="A30" s="23" t="s">
        <v>47</v>
      </c>
      <c r="B30" s="8">
        <v>49425504</v>
      </c>
      <c r="C30" s="59">
        <f t="shared" si="12"/>
        <v>1.2436917737333011E-2</v>
      </c>
      <c r="D30" s="6">
        <v>53949179</v>
      </c>
      <c r="E30" s="60">
        <f t="shared" si="13"/>
        <v>1.3544253010060656E-2</v>
      </c>
      <c r="F30" s="15">
        <v>59788103</v>
      </c>
      <c r="G30" s="6">
        <v>56324516</v>
      </c>
      <c r="H30" s="61">
        <f t="shared" si="14"/>
        <v>1.3971499228207999E-2</v>
      </c>
      <c r="I30" s="5">
        <f t="shared" si="9"/>
        <v>-10362599</v>
      </c>
      <c r="J30" s="11">
        <f t="shared" si="2"/>
        <v>-2375337</v>
      </c>
      <c r="K30" s="8">
        <v>9380096</v>
      </c>
      <c r="L30" s="6">
        <v>1103592</v>
      </c>
      <c r="M30" s="6">
        <v>0</v>
      </c>
      <c r="N30" s="7">
        <v>-121089</v>
      </c>
      <c r="O30" s="41">
        <f t="shared" si="15"/>
        <v>1005456</v>
      </c>
      <c r="P30" s="6">
        <v>1490970</v>
      </c>
      <c r="Q30" s="56">
        <v>0</v>
      </c>
      <c r="R30" s="9">
        <v>-121089</v>
      </c>
      <c r="S30" s="8">
        <v>9985106</v>
      </c>
      <c r="T30" s="6">
        <v>8979650</v>
      </c>
      <c r="U30" s="60">
        <f t="shared" si="16"/>
        <v>2.0083838487652529E-2</v>
      </c>
      <c r="V30" s="21">
        <f t="shared" si="10"/>
        <v>-1005456</v>
      </c>
      <c r="W30" s="10">
        <f t="shared" si="11"/>
        <v>-0.10069557599088086</v>
      </c>
      <c r="X30" s="3">
        <f t="shared" si="7"/>
        <v>11088698</v>
      </c>
      <c r="Y30" s="3">
        <f t="shared" si="8"/>
        <v>726099</v>
      </c>
    </row>
    <row r="31" spans="1:25">
      <c r="A31" s="23" t="s">
        <v>2</v>
      </c>
      <c r="B31" s="8">
        <v>100046748</v>
      </c>
      <c r="C31" s="59">
        <f t="shared" si="12"/>
        <v>2.5174719002636493E-2</v>
      </c>
      <c r="D31" s="6">
        <v>100372935</v>
      </c>
      <c r="E31" s="60">
        <f t="shared" si="13"/>
        <v>2.5199205107502613E-2</v>
      </c>
      <c r="F31" s="15">
        <v>110757826</v>
      </c>
      <c r="G31" s="6">
        <v>97173236</v>
      </c>
      <c r="H31" s="61">
        <f t="shared" si="14"/>
        <v>2.4104171472622574E-2</v>
      </c>
      <c r="I31" s="5">
        <f t="shared" si="9"/>
        <v>-10711078</v>
      </c>
      <c r="J31" s="11">
        <f t="shared" si="2"/>
        <v>3199699</v>
      </c>
      <c r="K31" s="8">
        <v>16509468</v>
      </c>
      <c r="L31" s="6">
        <v>-5798390</v>
      </c>
      <c r="M31" s="6">
        <v>0</v>
      </c>
      <c r="N31" s="7">
        <v>0</v>
      </c>
      <c r="O31" s="41">
        <f t="shared" si="15"/>
        <v>2481968</v>
      </c>
      <c r="P31" s="6">
        <v>-5681667</v>
      </c>
      <c r="Q31" s="56">
        <v>0</v>
      </c>
      <c r="R31" s="9">
        <v>0</v>
      </c>
      <c r="S31" s="8">
        <v>16509468</v>
      </c>
      <c r="T31" s="6">
        <v>14027500</v>
      </c>
      <c r="U31" s="60">
        <f t="shared" si="16"/>
        <v>3.1373833544241239E-2</v>
      </c>
      <c r="V31" s="21">
        <f t="shared" si="10"/>
        <v>-2481968</v>
      </c>
      <c r="W31" s="10">
        <f t="shared" si="11"/>
        <v>-0.15033603747861535</v>
      </c>
      <c r="X31" s="3">
        <f t="shared" si="7"/>
        <v>10711078</v>
      </c>
      <c r="Y31" s="3">
        <f t="shared" si="8"/>
        <v>0</v>
      </c>
    </row>
    <row r="32" spans="1:25">
      <c r="A32" s="23" t="s">
        <v>48</v>
      </c>
      <c r="B32" s="8">
        <v>110674256</v>
      </c>
      <c r="C32" s="59">
        <f t="shared" si="12"/>
        <v>2.7848914145873645E-2</v>
      </c>
      <c r="D32" s="6">
        <v>114742571</v>
      </c>
      <c r="E32" s="60">
        <f t="shared" si="13"/>
        <v>2.8806785227423918E-2</v>
      </c>
      <c r="F32" s="15">
        <v>123127870</v>
      </c>
      <c r="G32" s="6">
        <v>111782703</v>
      </c>
      <c r="H32" s="61">
        <f t="shared" si="14"/>
        <v>2.7728102425087931E-2</v>
      </c>
      <c r="I32" s="5">
        <f t="shared" si="9"/>
        <v>-12453614</v>
      </c>
      <c r="J32" s="11">
        <f t="shared" si="2"/>
        <v>2959868</v>
      </c>
      <c r="K32" s="8">
        <v>17974688</v>
      </c>
      <c r="L32" s="6">
        <v>-5521074</v>
      </c>
      <c r="M32" s="6">
        <v>0</v>
      </c>
      <c r="N32" s="7">
        <v>0</v>
      </c>
      <c r="O32" s="41">
        <f t="shared" si="15"/>
        <v>2525911</v>
      </c>
      <c r="P32" s="6">
        <v>-5485779</v>
      </c>
      <c r="Q32" s="56">
        <v>0</v>
      </c>
      <c r="R32" s="9">
        <v>0</v>
      </c>
      <c r="S32" s="8">
        <v>22520038</v>
      </c>
      <c r="T32" s="6">
        <v>19994127</v>
      </c>
      <c r="U32" s="60">
        <f t="shared" si="16"/>
        <v>4.4718760460553876E-2</v>
      </c>
      <c r="V32" s="21">
        <f t="shared" si="10"/>
        <v>-2525911</v>
      </c>
      <c r="W32" s="10">
        <f t="shared" si="11"/>
        <v>-0.11216282139488398</v>
      </c>
      <c r="X32" s="3">
        <f t="shared" si="7"/>
        <v>16998964</v>
      </c>
      <c r="Y32" s="3">
        <f t="shared" si="8"/>
        <v>4545350</v>
      </c>
    </row>
    <row r="33" spans="1:25">
      <c r="A33" s="23" t="s">
        <v>49</v>
      </c>
      <c r="B33" s="8">
        <v>37143377</v>
      </c>
      <c r="C33" s="59">
        <f t="shared" si="12"/>
        <v>9.3463715460695568E-3</v>
      </c>
      <c r="D33" s="6">
        <v>35893904</v>
      </c>
      <c r="E33" s="60">
        <f t="shared" si="13"/>
        <v>9.0113719301424082E-3</v>
      </c>
      <c r="F33" s="15">
        <v>42901927</v>
      </c>
      <c r="G33" s="6">
        <v>37800282</v>
      </c>
      <c r="H33" s="61">
        <f t="shared" si="14"/>
        <v>9.3764962097329825E-3</v>
      </c>
      <c r="I33" s="5">
        <f t="shared" si="9"/>
        <v>-5758550</v>
      </c>
      <c r="J33" s="11">
        <f t="shared" si="2"/>
        <v>-1906378</v>
      </c>
      <c r="K33" s="8">
        <v>4772070</v>
      </c>
      <c r="L33" s="6">
        <v>1023645</v>
      </c>
      <c r="M33" s="6">
        <v>0</v>
      </c>
      <c r="N33" s="7">
        <v>-37165</v>
      </c>
      <c r="O33" s="41">
        <f t="shared" si="15"/>
        <v>1077615</v>
      </c>
      <c r="P33" s="6">
        <v>865928</v>
      </c>
      <c r="Q33" s="56">
        <v>0</v>
      </c>
      <c r="R33" s="9">
        <v>-37165</v>
      </c>
      <c r="S33" s="8">
        <v>4824597</v>
      </c>
      <c r="T33" s="6">
        <v>3746982</v>
      </c>
      <c r="U33" s="60">
        <f t="shared" si="16"/>
        <v>8.3804804534855209E-3</v>
      </c>
      <c r="V33" s="21">
        <f t="shared" si="10"/>
        <v>-1077615</v>
      </c>
      <c r="W33" s="10">
        <f t="shared" si="11"/>
        <v>-0.22335855201999255</v>
      </c>
      <c r="X33" s="3">
        <f t="shared" si="7"/>
        <v>5848242</v>
      </c>
      <c r="Y33" s="3">
        <f t="shared" si="8"/>
        <v>89692</v>
      </c>
    </row>
    <row r="34" spans="1:25">
      <c r="A34" s="23" t="s">
        <v>3</v>
      </c>
      <c r="B34" s="8">
        <v>28636756</v>
      </c>
      <c r="C34" s="59">
        <f t="shared" si="12"/>
        <v>7.2058542617203774E-3</v>
      </c>
      <c r="D34" s="6">
        <v>29306373</v>
      </c>
      <c r="E34" s="60">
        <f t="shared" si="13"/>
        <v>7.3575342215904784E-3</v>
      </c>
      <c r="F34" s="15">
        <v>33000774</v>
      </c>
      <c r="G34" s="6">
        <v>28246130</v>
      </c>
      <c r="H34" s="61">
        <f t="shared" si="14"/>
        <v>7.0065543660395198E-3</v>
      </c>
      <c r="I34" s="5">
        <f t="shared" si="9"/>
        <v>-4364018</v>
      </c>
      <c r="J34" s="11">
        <f t="shared" si="2"/>
        <v>1060243</v>
      </c>
      <c r="K34" s="8">
        <v>5621974</v>
      </c>
      <c r="L34" s="6">
        <v>-1257956</v>
      </c>
      <c r="M34" s="6">
        <v>0</v>
      </c>
      <c r="N34" s="7">
        <v>0</v>
      </c>
      <c r="O34" s="41">
        <f t="shared" si="15"/>
        <v>718359</v>
      </c>
      <c r="P34" s="6">
        <v>-1778602</v>
      </c>
      <c r="Q34" s="56">
        <v>0</v>
      </c>
      <c r="R34" s="9">
        <v>0</v>
      </c>
      <c r="S34" s="8">
        <v>5621054</v>
      </c>
      <c r="T34" s="6">
        <v>4902695</v>
      </c>
      <c r="U34" s="60">
        <f t="shared" si="16"/>
        <v>1.0965342138526738E-2</v>
      </c>
      <c r="V34" s="21">
        <f t="shared" si="10"/>
        <v>-718359</v>
      </c>
      <c r="W34" s="10">
        <f t="shared" si="11"/>
        <v>-0.12779791832634946</v>
      </c>
      <c r="X34" s="3">
        <f t="shared" si="7"/>
        <v>4363098</v>
      </c>
      <c r="Y34" s="72">
        <f t="shared" si="8"/>
        <v>-920</v>
      </c>
    </row>
    <row r="35" spans="1:25">
      <c r="A35" s="23" t="s">
        <v>50</v>
      </c>
      <c r="B35" s="8">
        <v>50139954</v>
      </c>
      <c r="C35" s="59">
        <f t="shared" si="12"/>
        <v>1.2616694475217922E-2</v>
      </c>
      <c r="D35" s="6">
        <v>49611509</v>
      </c>
      <c r="E35" s="60">
        <f t="shared" si="13"/>
        <v>1.2455255901241821E-2</v>
      </c>
      <c r="F35" s="15">
        <v>62362408</v>
      </c>
      <c r="G35" s="6">
        <v>49383286</v>
      </c>
      <c r="H35" s="61">
        <f t="shared" si="14"/>
        <v>1.2249702105480584E-2</v>
      </c>
      <c r="I35" s="5">
        <f t="shared" si="9"/>
        <v>-12222454</v>
      </c>
      <c r="J35" s="11">
        <f t="shared" si="2"/>
        <v>228223</v>
      </c>
      <c r="K35" s="8">
        <v>12291592</v>
      </c>
      <c r="L35" s="6">
        <v>-19138</v>
      </c>
      <c r="M35" s="6">
        <v>0</v>
      </c>
      <c r="N35" s="7">
        <v>-50000</v>
      </c>
      <c r="O35" s="41">
        <f t="shared" si="15"/>
        <v>686917</v>
      </c>
      <c r="P35" s="6">
        <v>-915140</v>
      </c>
      <c r="Q35" s="56">
        <v>0</v>
      </c>
      <c r="R35" s="9">
        <v>0</v>
      </c>
      <c r="S35" s="8">
        <v>12291592</v>
      </c>
      <c r="T35" s="6">
        <v>11604675</v>
      </c>
      <c r="U35" s="60">
        <f t="shared" si="16"/>
        <v>2.5954955750134928E-2</v>
      </c>
      <c r="V35" s="21">
        <f t="shared" si="10"/>
        <v>-686917</v>
      </c>
      <c r="W35" s="10">
        <f t="shared" si="11"/>
        <v>-5.5885112359733369E-2</v>
      </c>
      <c r="X35" s="3">
        <f t="shared" si="7"/>
        <v>12272454</v>
      </c>
      <c r="Y35" s="3">
        <f t="shared" si="8"/>
        <v>50000</v>
      </c>
    </row>
    <row r="36" spans="1:25">
      <c r="A36" s="23" t="s">
        <v>4</v>
      </c>
      <c r="B36" s="8">
        <v>87904007</v>
      </c>
      <c r="C36" s="59">
        <f t="shared" si="12"/>
        <v>2.2119246448977944E-2</v>
      </c>
      <c r="D36" s="6">
        <v>89169011</v>
      </c>
      <c r="E36" s="60">
        <f t="shared" si="13"/>
        <v>2.2386395271017597E-2</v>
      </c>
      <c r="F36" s="15">
        <v>90553788</v>
      </c>
      <c r="G36" s="6">
        <v>77143433</v>
      </c>
      <c r="H36" s="61">
        <f t="shared" si="14"/>
        <v>1.9135706636534886E-2</v>
      </c>
      <c r="I36" s="5">
        <f t="shared" si="9"/>
        <v>-2649781</v>
      </c>
      <c r="J36" s="11">
        <f t="shared" si="2"/>
        <v>12025578</v>
      </c>
      <c r="K36" s="8">
        <v>1811110</v>
      </c>
      <c r="L36" s="6">
        <v>1152308</v>
      </c>
      <c r="M36" s="6">
        <v>0</v>
      </c>
      <c r="N36" s="7">
        <v>-313637</v>
      </c>
      <c r="O36" s="41">
        <f t="shared" si="15"/>
        <v>-10452032</v>
      </c>
      <c r="P36" s="6">
        <v>-1259909</v>
      </c>
      <c r="Q36" s="56">
        <v>0</v>
      </c>
      <c r="R36" s="9">
        <v>-313637</v>
      </c>
      <c r="S36" s="8">
        <v>2211378</v>
      </c>
      <c r="T36" s="6">
        <v>12663410</v>
      </c>
      <c r="U36" s="60">
        <f t="shared" si="16"/>
        <v>2.8322916944749952E-2</v>
      </c>
      <c r="V36" s="21">
        <f t="shared" si="10"/>
        <v>10452032</v>
      </c>
      <c r="W36" s="10">
        <f t="shared" si="11"/>
        <v>4.7264791455825286</v>
      </c>
      <c r="X36" s="3">
        <f t="shared" si="7"/>
        <v>3363686</v>
      </c>
      <c r="Y36" s="3">
        <f t="shared" si="8"/>
        <v>713905</v>
      </c>
    </row>
    <row r="37" spans="1:25">
      <c r="A37" s="23" t="s">
        <v>6</v>
      </c>
      <c r="B37" s="8">
        <v>41798768</v>
      </c>
      <c r="C37" s="59">
        <f t="shared" si="12"/>
        <v>1.0517805526836257E-2</v>
      </c>
      <c r="D37" s="6">
        <v>42679023</v>
      </c>
      <c r="E37" s="60">
        <f t="shared" si="13"/>
        <v>1.0714815247405304E-2</v>
      </c>
      <c r="F37" s="15">
        <v>54316610</v>
      </c>
      <c r="G37" s="6">
        <v>47013022</v>
      </c>
      <c r="H37" s="61">
        <f t="shared" si="14"/>
        <v>1.1661749576129969E-2</v>
      </c>
      <c r="I37" s="5">
        <f t="shared" si="9"/>
        <v>-12517842</v>
      </c>
      <c r="J37" s="11">
        <f t="shared" si="2"/>
        <v>-4333999</v>
      </c>
      <c r="K37" s="8">
        <v>11511878</v>
      </c>
      <c r="L37" s="6">
        <v>1255964</v>
      </c>
      <c r="M37" s="6">
        <v>0</v>
      </c>
      <c r="N37" s="7">
        <v>-250000</v>
      </c>
      <c r="O37" s="41">
        <f t="shared" si="15"/>
        <v>4115631</v>
      </c>
      <c r="P37" s="6">
        <v>418368</v>
      </c>
      <c r="Q37" s="56">
        <v>0</v>
      </c>
      <c r="R37" s="9">
        <v>-200000</v>
      </c>
      <c r="S37" s="8">
        <v>11511878</v>
      </c>
      <c r="T37" s="6">
        <v>7396247</v>
      </c>
      <c r="U37" s="60">
        <f t="shared" si="16"/>
        <v>1.6542407572988319E-2</v>
      </c>
      <c r="V37" s="21">
        <f t="shared" si="10"/>
        <v>-4115631</v>
      </c>
      <c r="W37" s="10">
        <f t="shared" si="11"/>
        <v>-0.35751169357423696</v>
      </c>
      <c r="X37" s="3">
        <f t="shared" si="7"/>
        <v>12767842</v>
      </c>
      <c r="Y37" s="3">
        <f t="shared" si="8"/>
        <v>250000</v>
      </c>
    </row>
    <row r="38" spans="1:25">
      <c r="A38" s="23" t="s">
        <v>51</v>
      </c>
      <c r="B38" s="8">
        <v>51763572</v>
      </c>
      <c r="C38" s="59">
        <f t="shared" si="12"/>
        <v>1.3025244755309211E-2</v>
      </c>
      <c r="D38" s="6">
        <v>56252049</v>
      </c>
      <c r="E38" s="60">
        <f t="shared" si="13"/>
        <v>1.4122401825435185E-2</v>
      </c>
      <c r="F38" s="15">
        <v>59479608</v>
      </c>
      <c r="G38" s="6">
        <v>57302586</v>
      </c>
      <c r="H38" s="61">
        <f t="shared" si="14"/>
        <v>1.4214113017381676E-2</v>
      </c>
      <c r="I38" s="5">
        <f t="shared" si="9"/>
        <v>-7716036</v>
      </c>
      <c r="J38" s="11">
        <f t="shared" si="2"/>
        <v>-1050537</v>
      </c>
      <c r="K38" s="8">
        <v>7792125</v>
      </c>
      <c r="L38" s="6">
        <v>-76089</v>
      </c>
      <c r="M38" s="6">
        <v>0</v>
      </c>
      <c r="N38" s="7">
        <v>0</v>
      </c>
      <c r="O38" s="41">
        <f t="shared" si="15"/>
        <v>615413</v>
      </c>
      <c r="P38" s="6">
        <v>518438</v>
      </c>
      <c r="Q38" s="56">
        <v>0</v>
      </c>
      <c r="R38" s="9">
        <v>-83314</v>
      </c>
      <c r="S38" s="8">
        <v>8640077</v>
      </c>
      <c r="T38" s="6">
        <v>8024664</v>
      </c>
      <c r="U38" s="60">
        <f t="shared" si="16"/>
        <v>1.794792176684834E-2</v>
      </c>
      <c r="V38" s="21">
        <f t="shared" si="10"/>
        <v>-615413</v>
      </c>
      <c r="W38" s="10">
        <f t="shared" si="11"/>
        <v>-7.1227721697387669E-2</v>
      </c>
      <c r="X38" s="3">
        <f t="shared" si="7"/>
        <v>8563988</v>
      </c>
      <c r="Y38" s="3">
        <f t="shared" si="8"/>
        <v>847952</v>
      </c>
    </row>
    <row r="39" spans="1:25">
      <c r="A39" s="23" t="s">
        <v>52</v>
      </c>
      <c r="B39" s="8">
        <v>22217512</v>
      </c>
      <c r="C39" s="59">
        <f t="shared" si="12"/>
        <v>5.5905827297625336E-3</v>
      </c>
      <c r="D39" s="6">
        <v>21714523</v>
      </c>
      <c r="E39" s="60">
        <f t="shared" si="13"/>
        <v>5.4515564269250767E-3</v>
      </c>
      <c r="F39" s="15">
        <v>23649609</v>
      </c>
      <c r="G39" s="6">
        <v>20405580</v>
      </c>
      <c r="H39" s="61">
        <f t="shared" si="14"/>
        <v>5.0616776755105465E-3</v>
      </c>
      <c r="I39" s="5">
        <f t="shared" si="9"/>
        <v>-1432097</v>
      </c>
      <c r="J39" s="11">
        <f t="shared" si="2"/>
        <v>1308943</v>
      </c>
      <c r="K39" s="8">
        <v>1707931</v>
      </c>
      <c r="L39" s="6">
        <v>-214834</v>
      </c>
      <c r="M39" s="6">
        <v>0</v>
      </c>
      <c r="N39" s="7">
        <v>-61000</v>
      </c>
      <c r="O39" s="41">
        <f t="shared" si="15"/>
        <v>-839450</v>
      </c>
      <c r="P39" s="6">
        <v>-408493</v>
      </c>
      <c r="Q39" s="56">
        <v>0</v>
      </c>
      <c r="R39" s="9">
        <v>-61000</v>
      </c>
      <c r="S39" s="8">
        <v>2564114</v>
      </c>
      <c r="T39" s="6">
        <v>3403564</v>
      </c>
      <c r="U39" s="60">
        <f t="shared" si="16"/>
        <v>7.6123935407714774E-3</v>
      </c>
      <c r="V39" s="21">
        <f t="shared" si="10"/>
        <v>839450</v>
      </c>
      <c r="W39" s="10">
        <f t="shared" si="11"/>
        <v>0.32738403986718212</v>
      </c>
      <c r="X39" s="3">
        <f t="shared" si="7"/>
        <v>2349280</v>
      </c>
      <c r="Y39" s="3">
        <f t="shared" si="8"/>
        <v>917183</v>
      </c>
    </row>
    <row r="40" spans="1:25">
      <c r="A40" s="23" t="s">
        <v>7</v>
      </c>
      <c r="B40" s="8">
        <v>62501542</v>
      </c>
      <c r="C40" s="59">
        <f t="shared" si="12"/>
        <v>1.5727235402808723E-2</v>
      </c>
      <c r="D40" s="6">
        <v>63660349</v>
      </c>
      <c r="E40" s="60">
        <f t="shared" si="13"/>
        <v>1.5982298332376139E-2</v>
      </c>
      <c r="F40" s="15">
        <v>66061125</v>
      </c>
      <c r="G40" s="6">
        <v>60252168</v>
      </c>
      <c r="H40" s="61">
        <f t="shared" si="14"/>
        <v>1.4945767464914545E-2</v>
      </c>
      <c r="I40" s="5">
        <f t="shared" si="9"/>
        <v>-3559583</v>
      </c>
      <c r="J40" s="11">
        <f t="shared" si="2"/>
        <v>3408181</v>
      </c>
      <c r="K40" s="8">
        <v>5861807</v>
      </c>
      <c r="L40" s="6">
        <v>-2034582</v>
      </c>
      <c r="M40" s="6">
        <v>0</v>
      </c>
      <c r="N40" s="7">
        <v>-267642</v>
      </c>
      <c r="O40" s="41">
        <f t="shared" si="15"/>
        <v>-1154942</v>
      </c>
      <c r="P40" s="6">
        <v>-2034582</v>
      </c>
      <c r="Q40" s="56">
        <v>0</v>
      </c>
      <c r="R40" s="9">
        <v>-218657</v>
      </c>
      <c r="S40" s="8">
        <v>5915424</v>
      </c>
      <c r="T40" s="6">
        <v>7070366</v>
      </c>
      <c r="U40" s="60">
        <f t="shared" si="16"/>
        <v>1.5813543823265924E-2</v>
      </c>
      <c r="V40" s="21">
        <f t="shared" si="10"/>
        <v>1154942</v>
      </c>
      <c r="W40" s="10">
        <f t="shared" si="11"/>
        <v>0.19524247120747384</v>
      </c>
      <c r="X40" s="3">
        <f t="shared" si="7"/>
        <v>3880842</v>
      </c>
      <c r="Y40" s="3">
        <f t="shared" si="8"/>
        <v>321259</v>
      </c>
    </row>
    <row r="41" spans="1:25">
      <c r="A41" s="23" t="s">
        <v>53</v>
      </c>
      <c r="B41" s="8">
        <v>38368661</v>
      </c>
      <c r="C41" s="59">
        <f t="shared" si="12"/>
        <v>9.654689217708682E-3</v>
      </c>
      <c r="D41" s="6">
        <v>37333356</v>
      </c>
      <c r="E41" s="60">
        <f t="shared" si="13"/>
        <v>9.3727546693280744E-3</v>
      </c>
      <c r="F41" s="15">
        <v>40624127</v>
      </c>
      <c r="G41" s="6">
        <v>36790633</v>
      </c>
      <c r="H41" s="61">
        <f t="shared" si="14"/>
        <v>9.1260491357756848E-3</v>
      </c>
      <c r="I41" s="5">
        <f t="shared" si="9"/>
        <v>-2255466</v>
      </c>
      <c r="J41" s="11">
        <f t="shared" si="2"/>
        <v>542723</v>
      </c>
      <c r="K41" s="8">
        <v>2337318</v>
      </c>
      <c r="L41" s="6">
        <v>-21718</v>
      </c>
      <c r="M41" s="6">
        <v>0</v>
      </c>
      <c r="N41" s="7">
        <v>-60134</v>
      </c>
      <c r="O41" s="41">
        <f t="shared" si="15"/>
        <v>-167755</v>
      </c>
      <c r="P41" s="6">
        <v>-314835</v>
      </c>
      <c r="Q41" s="56">
        <v>0</v>
      </c>
      <c r="R41" s="9">
        <v>-60133</v>
      </c>
      <c r="S41" s="8">
        <v>3541286</v>
      </c>
      <c r="T41" s="6">
        <v>3709041</v>
      </c>
      <c r="U41" s="60">
        <f t="shared" si="16"/>
        <v>8.2956218102132294E-3</v>
      </c>
      <c r="V41" s="21">
        <f t="shared" si="10"/>
        <v>167755</v>
      </c>
      <c r="W41" s="10">
        <f t="shared" si="11"/>
        <v>4.7371209216086951E-2</v>
      </c>
      <c r="X41" s="3">
        <f t="shared" si="7"/>
        <v>3519568</v>
      </c>
      <c r="Y41" s="3">
        <f t="shared" si="8"/>
        <v>1264102</v>
      </c>
    </row>
    <row r="42" spans="1:25">
      <c r="A42" s="23" t="s">
        <v>54</v>
      </c>
      <c r="B42" s="8">
        <v>63729131</v>
      </c>
      <c r="C42" s="59">
        <f t="shared" si="12"/>
        <v>1.6036133080579596E-2</v>
      </c>
      <c r="D42" s="6">
        <v>65009786</v>
      </c>
      <c r="E42" s="60">
        <f t="shared" si="13"/>
        <v>1.6321082285865724E-2</v>
      </c>
      <c r="F42" s="15">
        <v>73121269</v>
      </c>
      <c r="G42" s="6">
        <v>64457157</v>
      </c>
      <c r="H42" s="61">
        <f t="shared" si="14"/>
        <v>1.5988830144194791E-2</v>
      </c>
      <c r="I42" s="5">
        <f t="shared" si="9"/>
        <v>-9392138</v>
      </c>
      <c r="J42" s="11">
        <f t="shared" si="2"/>
        <v>552629</v>
      </c>
      <c r="K42" s="8">
        <v>4341713</v>
      </c>
      <c r="L42" s="6">
        <v>5067610</v>
      </c>
      <c r="M42" s="6">
        <v>0</v>
      </c>
      <c r="N42" s="7">
        <v>-17185</v>
      </c>
      <c r="O42" s="41">
        <f t="shared" si="15"/>
        <v>-3886620</v>
      </c>
      <c r="P42" s="6">
        <v>3333991</v>
      </c>
      <c r="Q42" s="56">
        <v>0</v>
      </c>
      <c r="R42" s="9">
        <v>0</v>
      </c>
      <c r="S42" s="8">
        <v>5545467</v>
      </c>
      <c r="T42" s="6">
        <v>9432087</v>
      </c>
      <c r="U42" s="60">
        <f t="shared" si="16"/>
        <v>2.1095756728768615E-2</v>
      </c>
      <c r="V42" s="21">
        <f t="shared" si="10"/>
        <v>3886620</v>
      </c>
      <c r="W42" s="10">
        <f t="shared" si="11"/>
        <v>0.70086432756700212</v>
      </c>
      <c r="X42" s="3">
        <f t="shared" si="7"/>
        <v>10613077</v>
      </c>
      <c r="Y42" s="3">
        <f t="shared" si="8"/>
        <v>1220939</v>
      </c>
    </row>
    <row r="43" spans="1:25">
      <c r="A43" s="23" t="s">
        <v>55</v>
      </c>
      <c r="B43" s="8">
        <v>87401874</v>
      </c>
      <c r="C43" s="59">
        <f t="shared" si="12"/>
        <v>2.199289494400998E-2</v>
      </c>
      <c r="D43" s="6">
        <v>86143398</v>
      </c>
      <c r="E43" s="60">
        <f t="shared" si="13"/>
        <v>2.162679765077339E-2</v>
      </c>
      <c r="F43" s="15">
        <v>95046313</v>
      </c>
      <c r="G43" s="6">
        <v>88644536</v>
      </c>
      <c r="H43" s="61">
        <f t="shared" si="14"/>
        <v>2.1988596694001883E-2</v>
      </c>
      <c r="I43" s="5">
        <f t="shared" si="9"/>
        <v>-7644439</v>
      </c>
      <c r="J43" s="11">
        <f t="shared" si="2"/>
        <v>-2501138</v>
      </c>
      <c r="K43" s="8">
        <v>7163328</v>
      </c>
      <c r="L43" s="6">
        <v>544872</v>
      </c>
      <c r="M43" s="6">
        <v>0</v>
      </c>
      <c r="N43" s="7">
        <v>-63761</v>
      </c>
      <c r="O43" s="41">
        <f t="shared" si="15"/>
        <v>2037777</v>
      </c>
      <c r="P43" s="6">
        <v>524603</v>
      </c>
      <c r="Q43" s="56">
        <v>0</v>
      </c>
      <c r="R43" s="9">
        <v>-61242</v>
      </c>
      <c r="S43" s="8">
        <v>7163328</v>
      </c>
      <c r="T43" s="6">
        <v>5125551</v>
      </c>
      <c r="U43" s="60">
        <f t="shared" si="16"/>
        <v>1.1463780709072838E-2</v>
      </c>
      <c r="V43" s="21">
        <f t="shared" si="10"/>
        <v>-2037777</v>
      </c>
      <c r="W43" s="10">
        <f t="shared" si="11"/>
        <v>-0.28447350170200225</v>
      </c>
      <c r="X43" s="3">
        <f t="shared" si="7"/>
        <v>7708200</v>
      </c>
      <c r="Y43" s="3">
        <f t="shared" si="8"/>
        <v>63761</v>
      </c>
    </row>
    <row r="44" spans="1:25">
      <c r="A44" s="23" t="s">
        <v>8</v>
      </c>
      <c r="B44" s="8">
        <v>18793712</v>
      </c>
      <c r="C44" s="59">
        <f t="shared" si="12"/>
        <v>4.7290534482587829E-3</v>
      </c>
      <c r="D44" s="6">
        <v>16759938</v>
      </c>
      <c r="E44" s="60">
        <f t="shared" si="13"/>
        <v>4.207679243921951E-3</v>
      </c>
      <c r="F44" s="15">
        <v>19243986</v>
      </c>
      <c r="G44" s="6">
        <v>17100835</v>
      </c>
      <c r="H44" s="61">
        <f t="shared" si="14"/>
        <v>4.2419237655626253E-3</v>
      </c>
      <c r="I44" s="5">
        <f t="shared" si="9"/>
        <v>-450274</v>
      </c>
      <c r="J44" s="11">
        <f t="shared" si="2"/>
        <v>-340897</v>
      </c>
      <c r="K44" s="8">
        <v>490773</v>
      </c>
      <c r="L44" s="6">
        <v>-40499</v>
      </c>
      <c r="M44" s="6">
        <v>0</v>
      </c>
      <c r="N44" s="7">
        <v>0</v>
      </c>
      <c r="O44" s="41">
        <f t="shared" si="15"/>
        <v>393648</v>
      </c>
      <c r="P44" s="6">
        <v>-52751</v>
      </c>
      <c r="Q44" s="56">
        <v>0</v>
      </c>
      <c r="R44" s="9">
        <v>0</v>
      </c>
      <c r="S44" s="8">
        <v>479131</v>
      </c>
      <c r="T44" s="6">
        <v>85483</v>
      </c>
      <c r="U44" s="60">
        <f t="shared" si="16"/>
        <v>1.9119083321064866E-4</v>
      </c>
      <c r="V44" s="21">
        <f t="shared" si="10"/>
        <v>-393648</v>
      </c>
      <c r="W44" s="10">
        <f t="shared" si="11"/>
        <v>-0.82158741555023573</v>
      </c>
      <c r="X44" s="3">
        <f t="shared" si="7"/>
        <v>438632</v>
      </c>
      <c r="Y44" s="72">
        <f t="shared" si="8"/>
        <v>-11642</v>
      </c>
    </row>
    <row r="45" spans="1:25">
      <c r="A45" s="23" t="s">
        <v>56</v>
      </c>
      <c r="B45" s="8">
        <v>108490533</v>
      </c>
      <c r="C45" s="59">
        <f t="shared" si="12"/>
        <v>2.7299424892064075E-2</v>
      </c>
      <c r="D45" s="6">
        <v>105669461</v>
      </c>
      <c r="E45" s="60">
        <f t="shared" si="13"/>
        <v>2.652892855368081E-2</v>
      </c>
      <c r="F45" s="15">
        <v>126507099</v>
      </c>
      <c r="G45" s="6">
        <v>115615447</v>
      </c>
      <c r="H45" s="61">
        <f t="shared" si="14"/>
        <v>2.8678828390277206E-2</v>
      </c>
      <c r="I45" s="5">
        <f t="shared" si="9"/>
        <v>-18016566</v>
      </c>
      <c r="J45" s="11">
        <f t="shared" si="2"/>
        <v>-9945986</v>
      </c>
      <c r="K45" s="8">
        <v>12412149</v>
      </c>
      <c r="L45" s="6">
        <v>6222072</v>
      </c>
      <c r="M45" s="6">
        <v>0</v>
      </c>
      <c r="N45" s="7">
        <v>-617655</v>
      </c>
      <c r="O45" s="41">
        <f t="shared" si="15"/>
        <v>5365450</v>
      </c>
      <c r="P45" s="6">
        <v>4979229</v>
      </c>
      <c r="Q45" s="56">
        <v>0</v>
      </c>
      <c r="R45" s="9">
        <v>-398693</v>
      </c>
      <c r="S45" s="8">
        <v>12627862</v>
      </c>
      <c r="T45" s="6">
        <v>7262412</v>
      </c>
      <c r="U45" s="60">
        <f t="shared" si="16"/>
        <v>1.6243072908052048E-2</v>
      </c>
      <c r="V45" s="21">
        <f t="shared" si="10"/>
        <v>-5365450</v>
      </c>
      <c r="W45" s="10">
        <f t="shared" si="11"/>
        <v>-0.42488981903666667</v>
      </c>
      <c r="X45" s="3">
        <f t="shared" si="7"/>
        <v>18849934</v>
      </c>
      <c r="Y45" s="3">
        <f t="shared" si="8"/>
        <v>833368</v>
      </c>
    </row>
    <row r="46" spans="1:25">
      <c r="A46" s="23" t="s">
        <v>9</v>
      </c>
      <c r="B46" s="8">
        <v>4950469</v>
      </c>
      <c r="C46" s="59">
        <f t="shared" si="12"/>
        <v>1.2456843275531842E-3</v>
      </c>
      <c r="D46" s="6">
        <v>5353751</v>
      </c>
      <c r="E46" s="60">
        <f t="shared" si="13"/>
        <v>1.3440901129721594E-3</v>
      </c>
      <c r="F46" s="15">
        <v>5809395</v>
      </c>
      <c r="G46" s="6">
        <v>5454916</v>
      </c>
      <c r="H46" s="61">
        <f t="shared" si="14"/>
        <v>1.3531115772737303E-3</v>
      </c>
      <c r="I46" s="5">
        <f t="shared" si="9"/>
        <v>-858926</v>
      </c>
      <c r="J46" s="11">
        <f t="shared" si="2"/>
        <v>-101165</v>
      </c>
      <c r="K46" s="8">
        <v>797294</v>
      </c>
      <c r="L46" s="6">
        <v>61632</v>
      </c>
      <c r="M46" s="6">
        <v>0</v>
      </c>
      <c r="N46" s="7">
        <v>0</v>
      </c>
      <c r="O46" s="41">
        <f t="shared" si="15"/>
        <v>39533</v>
      </c>
      <c r="P46" s="6">
        <v>61632</v>
      </c>
      <c r="Q46" s="56">
        <v>0</v>
      </c>
      <c r="R46" s="9">
        <v>0</v>
      </c>
      <c r="S46" s="8">
        <v>797294</v>
      </c>
      <c r="T46" s="6">
        <v>757761</v>
      </c>
      <c r="U46" s="60">
        <f t="shared" si="16"/>
        <v>1.694804311553576E-3</v>
      </c>
      <c r="V46" s="21">
        <f t="shared" si="10"/>
        <v>-39533</v>
      </c>
      <c r="W46" s="10">
        <f t="shared" si="11"/>
        <v>-4.9583967770985393E-2</v>
      </c>
      <c r="X46" s="3">
        <f t="shared" si="7"/>
        <v>858926</v>
      </c>
      <c r="Y46" s="3">
        <f t="shared" si="8"/>
        <v>0</v>
      </c>
    </row>
    <row r="47" spans="1:25" ht="14.5" thickBot="1">
      <c r="A47" s="25" t="s">
        <v>57</v>
      </c>
      <c r="B47" s="12">
        <v>20138413</v>
      </c>
      <c r="C47" s="69">
        <f t="shared" si="12"/>
        <v>5.0674199668543128E-3</v>
      </c>
      <c r="D47" s="13">
        <v>20523101</v>
      </c>
      <c r="E47" s="70">
        <f t="shared" si="13"/>
        <v>5.1524430519142633E-3</v>
      </c>
      <c r="F47" s="17">
        <v>23588639</v>
      </c>
      <c r="G47" s="13">
        <v>19637655</v>
      </c>
      <c r="H47" s="71">
        <f t="shared" si="14"/>
        <v>4.8711911111018677E-3</v>
      </c>
      <c r="I47" s="18">
        <f t="shared" si="9"/>
        <v>-3450226</v>
      </c>
      <c r="J47" s="19">
        <f t="shared" si="2"/>
        <v>885446</v>
      </c>
      <c r="K47" s="12">
        <v>4237017</v>
      </c>
      <c r="L47" s="13">
        <v>-786791</v>
      </c>
      <c r="M47" s="13">
        <v>0</v>
      </c>
      <c r="N47" s="14">
        <v>0</v>
      </c>
      <c r="O47" s="41">
        <f t="shared" si="15"/>
        <v>-41018</v>
      </c>
      <c r="P47" s="13">
        <v>-844428</v>
      </c>
      <c r="Q47" s="57">
        <v>0</v>
      </c>
      <c r="R47" s="29">
        <v>0</v>
      </c>
      <c r="S47" s="12">
        <v>4237017</v>
      </c>
      <c r="T47" s="13">
        <v>4278035</v>
      </c>
      <c r="U47" s="70">
        <f t="shared" si="16"/>
        <v>9.5682308313268984E-3</v>
      </c>
      <c r="V47" s="22">
        <f t="shared" si="10"/>
        <v>41018</v>
      </c>
      <c r="W47" s="20">
        <f t="shared" si="11"/>
        <v>9.6808674593469313E-3</v>
      </c>
      <c r="X47" s="3">
        <f t="shared" si="7"/>
        <v>3450226</v>
      </c>
      <c r="Y47" s="3">
        <f t="shared" si="8"/>
        <v>0</v>
      </c>
    </row>
    <row r="49" spans="2:2">
      <c r="B49" s="73"/>
    </row>
    <row r="50" spans="2:2">
      <c r="B50" s="74"/>
    </row>
    <row r="52" spans="2:2">
      <c r="B52" s="75"/>
    </row>
  </sheetData>
  <mergeCells count="11">
    <mergeCell ref="A1:W1"/>
    <mergeCell ref="V2:W2"/>
    <mergeCell ref="A2:A3"/>
    <mergeCell ref="S2:S3"/>
    <mergeCell ref="T2:T3"/>
    <mergeCell ref="O2:R2"/>
    <mergeCell ref="K2:N2"/>
    <mergeCell ref="B2:E2"/>
    <mergeCell ref="F2:H2"/>
    <mergeCell ref="I2:J2"/>
    <mergeCell ref="U2:U3"/>
  </mergeCells>
  <printOptions horizontalCentered="1"/>
  <pageMargins left="0" right="0" top="0" bottom="0" header="0.31496062992125984" footer="0.31496062992125984"/>
  <pageSetup paperSize="9" scale="63" orientation="landscape" r:id="rId1"/>
  <headerFooter>
    <oddFooter>&amp;C&amp;P&amp;R&amp;"Times New Roman,Italic"&amp;7Informācijas avots: Valsts kasē iesniegtie pašvaldību mēneša pārskati uz 30.04.2024.
           https://www.fm.gov.lv/lv/pasvaldibu-finansu-raditaju-analize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pamat</vt:lpstr>
      <vt:lpstr>pamat!Print_Area</vt:lpstr>
      <vt:lpstr>pamat!Print_Titles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it-berna</dc:creator>
  <cp:lastModifiedBy>Līga Rimšāne</cp:lastModifiedBy>
  <cp:lastPrinted>2024-09-13T11:20:51Z</cp:lastPrinted>
  <dcterms:created xsi:type="dcterms:W3CDTF">2010-06-29T05:40:06Z</dcterms:created>
  <dcterms:modified xsi:type="dcterms:W3CDTF">2025-01-27T08:55:36Z</dcterms:modified>
</cp:coreProperties>
</file>