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Kopsavilkuma_nod\BUDZETS_2020\Fiskala_telpa_PP_MK_060919\"/>
    </mc:Choice>
  </mc:AlternateContent>
  <bookViews>
    <workbookView xWindow="0" yWindow="0" windowWidth="28800" windowHeight="12300"/>
  </bookViews>
  <sheets>
    <sheet name="pielikums" sheetId="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5" l="1"/>
  <c r="E12" i="5"/>
  <c r="C12" i="5"/>
  <c r="E57" i="5" l="1"/>
  <c r="D57" i="5"/>
  <c r="C57" i="5"/>
  <c r="C56" i="5"/>
  <c r="D55" i="5"/>
  <c r="C55" i="5"/>
  <c r="E49" i="5"/>
  <c r="D49" i="5"/>
  <c r="C49" i="5"/>
  <c r="E34" i="5"/>
  <c r="D34" i="5"/>
  <c r="C34" i="5"/>
  <c r="E27" i="5"/>
  <c r="D27" i="5"/>
  <c r="C27" i="5"/>
  <c r="E21" i="5"/>
  <c r="E16" i="5" s="1"/>
  <c r="D21" i="5"/>
  <c r="D16" i="5" s="1"/>
  <c r="C21" i="5"/>
  <c r="C16" i="5" s="1"/>
  <c r="E10" i="5"/>
  <c r="E14" i="5" s="1"/>
  <c r="D10" i="5"/>
  <c r="D14" i="5" s="1"/>
  <c r="C10" i="5"/>
  <c r="C14" i="5" s="1"/>
  <c r="E62" i="5" l="1"/>
  <c r="C24" i="5"/>
  <c r="E26" i="5"/>
  <c r="E39" i="5" s="1"/>
  <c r="C26" i="5"/>
  <c r="C39" i="5" s="1"/>
  <c r="C40" i="5" s="1"/>
  <c r="D26" i="5"/>
  <c r="D39" i="5" s="1"/>
  <c r="D24" i="5"/>
  <c r="C62" i="5"/>
  <c r="D62" i="5"/>
  <c r="E24" i="5"/>
  <c r="E40" i="5" l="1"/>
  <c r="E63" i="5" s="1"/>
  <c r="C63" i="5"/>
  <c r="D40" i="5"/>
  <c r="D63" i="5"/>
</calcChain>
</file>

<file path=xl/sharedStrings.xml><?xml version="1.0" encoding="utf-8"?>
<sst xmlns="http://schemas.openxmlformats.org/spreadsheetml/2006/main" count="63" uniqueCount="62">
  <si>
    <t>Korupcijas novēršanas un apkarošanas birojs</t>
  </si>
  <si>
    <t>Valsts kontrole</t>
  </si>
  <si>
    <t>Tiesībsarga birojs</t>
  </si>
  <si>
    <t>Jaunais politisko organizāciju (partiju) finansēšanas modelis</t>
  </si>
  <si>
    <t xml:space="preserve"> </t>
  </si>
  <si>
    <t>2020.g.</t>
  </si>
  <si>
    <t>2021.g</t>
  </si>
  <si>
    <t>2022.g</t>
  </si>
  <si>
    <t>Fiskālā telpa pie nemainīgas politikas</t>
  </si>
  <si>
    <t>Rīgas satiksmes ietekme</t>
  </si>
  <si>
    <t>Fiskālā telpa ar Rīgas satiksmes ietekmi</t>
  </si>
  <si>
    <t>Izdevumu pārskatīšanas rezultāti</t>
  </si>
  <si>
    <t>Fiskālā telpa</t>
  </si>
  <si>
    <t>Fiskālās telpas palielināšanas pasākumi</t>
  </si>
  <si>
    <t>Valsts prezidents kanceleja</t>
  </si>
  <si>
    <t>Tieslietu ministrija (Satversmes aizsardzības birojs)</t>
  </si>
  <si>
    <t>Augstākā tiesa</t>
  </si>
  <si>
    <t>Satversmes tiesa</t>
  </si>
  <si>
    <t>Prokuratūra</t>
  </si>
  <si>
    <t>Radio un televīzija</t>
  </si>
  <si>
    <t>Centrālā vēlēšanu komisija</t>
  </si>
  <si>
    <t>Noziedzīgi iegūtu līdzekļu legalizācijas un terorisma finansēšanas novēršanas pasākumu nodrošināšana (MONEYVAL)</t>
  </si>
  <si>
    <t>Kopā</t>
  </si>
  <si>
    <t>Ārlietu ministrijas prioritātes</t>
  </si>
  <si>
    <t>Valsts kancelejas prioritātes</t>
  </si>
  <si>
    <t>Iekšlietu ministrijas prioritātes</t>
  </si>
  <si>
    <t>Bilance</t>
  </si>
  <si>
    <t>Fiskālās telpas palielināšanas pasākumi un priekšlikumi prioritārajiem pasākumiem valsts budžetam 2020.gadam un ietvaram 2020.-2022.gadam</t>
  </si>
  <si>
    <t xml:space="preserve">Finanšu ministrijas prioritātes </t>
  </si>
  <si>
    <t>Administratīvi teritoriālās reformas  īstenošana (atbildīga VARAM)</t>
  </si>
  <si>
    <t>Fiskālā telpa nozaru prioritārajiem pasākumiem</t>
  </si>
  <si>
    <t>Zane Adijāne, tel.67095437</t>
  </si>
  <si>
    <t>zane.adijane@fm.gov.lv</t>
  </si>
  <si>
    <t>Fondu pārdales</t>
  </si>
  <si>
    <t>Azartspēļu nodokļa palielināšana un pārdale starp valsts un pašvaldību budžetiem</t>
  </si>
  <si>
    <t>Neatkarīgās iestādes, tajā skaitā:</t>
  </si>
  <si>
    <t>Tieslietu ministrijas prioritātes, tajā skaitā esošās cietumu infrastruktūras uzturēšana</t>
  </si>
  <si>
    <t>Satiksmes ministrijas prioritātes, tajā skaitā ceļi</t>
  </si>
  <si>
    <t>Pielikums 
informatīvajam ziņojumam “Par fiskālās telpas pasākumiem un izdevumiem prioritārajiem pasākumiem valsts budžetam 2020.gadam un ietvaram 2020.–2022.gadam”</t>
  </si>
  <si>
    <t>Pašvaldību budžetu ieņēmumu korekcija</t>
  </si>
  <si>
    <t>Izglītības un zinātnes ministrijas prioritātes</t>
  </si>
  <si>
    <t>Demogrāfija (atbildīgas attiecīgās nozaru ministrijas)</t>
  </si>
  <si>
    <t>Ēnu ekonomikas ierobežošanas pasākumi</t>
  </si>
  <si>
    <t>Izdevumu izmaiņas saistībā ar nobīdēm Jaunā Rīgas teātra būvniecībā</t>
  </si>
  <si>
    <t>Rīgas pašvaldības iemaksas saistībā ar "Rīgas satiksme" negatīvo ietekmi</t>
  </si>
  <si>
    <t>Nozaru prioritārie pasākumi</t>
  </si>
  <si>
    <t>Diferencētā neapliekamā minimuma  paaugstināšana (2020.gadā - 300, 2021.gadā - 300, 2022.gadā -300) (atbildīga FM)</t>
  </si>
  <si>
    <t>Minimālās algas palielināšana līdz 500 eiro (atbildīga LM)</t>
  </si>
  <si>
    <t>Izdevumu atsaistīšana no minimālās algas (atbildīgas TM, IZM, LM, KM)</t>
  </si>
  <si>
    <t>Cietuma celtniecība no 2022.gada (atbildīga TM)</t>
  </si>
  <si>
    <t>Finanšu ministrs</t>
  </si>
  <si>
    <t>J. Reirs</t>
  </si>
  <si>
    <r>
      <t xml:space="preserve">milj. </t>
    </r>
    <r>
      <rPr>
        <i/>
        <sz val="10"/>
        <rFont val="Times New Roman"/>
        <family val="1"/>
        <charset val="186"/>
      </rPr>
      <t>euro</t>
    </r>
  </si>
  <si>
    <t>Nebanku kredītu devēju licencēšanas valsts nodevas apmēra palielināšana</t>
  </si>
  <si>
    <t>Labklājības ministrijas prioritātes, tajā skaitā atbalsts minimālo ienākumu līmeņa palielināšanai (atbildīga LM)</t>
  </si>
  <si>
    <t>Kultūras ministrijas prioritātes</t>
  </si>
  <si>
    <t>Kopā nozaru prioritārie pasākumi</t>
  </si>
  <si>
    <t>Līdzekļu neparedzētiem gadījumiem korekcija (summa tiks precizēta atbilstoši nozaru ministriju iesniegtajiem precīziem  aprēķiniem)</t>
  </si>
  <si>
    <t>Brīvpusdienu finansējuma daļēja nodrošināšana no pašvaldību budžetiem (atbildīga IZM)</t>
  </si>
  <si>
    <t>Labklājības ministrijas jomas sociālo pabalstu politikas pārskatīšana</t>
  </si>
  <si>
    <t>Finansējums no 2019.gada 1.septembra palielinātās pedagogu zemākās mēneša darba algas likmes līdz 750 euro nodrošināšanai pilnam gadam  (starpnozaru)</t>
  </si>
  <si>
    <t xml:space="preserve">Veselības ministrijas prioritātes, tajā skaitā ārstniecības personu darba samaksas pieauguma nodrošināšana 
(starpnozaru)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</si>
</sst>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3" x14ac:knownFonts="1">
    <font>
      <sz val="12"/>
      <color theme="1"/>
      <name val="Times New Roman"/>
      <family val="2"/>
      <charset val="186"/>
    </font>
    <font>
      <sz val="10"/>
      <color theme="1"/>
      <name val="Times New Roman"/>
      <family val="1"/>
      <charset val="186"/>
    </font>
    <font>
      <sz val="10"/>
      <name val="Times New Roman"/>
      <family val="1"/>
      <charset val="186"/>
    </font>
    <font>
      <b/>
      <sz val="12"/>
      <name val="Times New Roman"/>
      <family val="1"/>
      <charset val="186"/>
    </font>
    <font>
      <sz val="10"/>
      <name val="Arial"/>
      <family val="2"/>
      <charset val="186"/>
    </font>
    <font>
      <sz val="11"/>
      <color theme="1"/>
      <name val="Arial"/>
      <family val="2"/>
      <charset val="186"/>
    </font>
    <font>
      <u/>
      <sz val="12"/>
      <color theme="10"/>
      <name val="Times New Roman"/>
      <family val="2"/>
      <charset val="186"/>
    </font>
    <font>
      <i/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u/>
      <sz val="10"/>
      <name val="Times New Roman"/>
      <family val="1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4" fillId="0" borderId="0"/>
    <xf numFmtId="0" fontId="4" fillId="0" borderId="0"/>
    <xf numFmtId="0" fontId="5" fillId="0" borderId="0"/>
    <xf numFmtId="9" fontId="5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67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3" fontId="2" fillId="0" borderId="0" xfId="0" applyNumberFormat="1" applyFont="1" applyAlignment="1">
      <alignment horizontal="right" wrapText="1"/>
    </xf>
    <xf numFmtId="1" fontId="7" fillId="0" borderId="0" xfId="3" applyNumberFormat="1" applyFont="1" applyFill="1" applyAlignment="1">
      <alignment horizontal="center" vertical="top" wrapText="1"/>
    </xf>
    <xf numFmtId="0" fontId="2" fillId="0" borderId="0" xfId="3" applyFont="1" applyAlignment="1">
      <alignment vertical="top" wrapText="1"/>
    </xf>
    <xf numFmtId="0" fontId="2" fillId="0" borderId="0" xfId="3" applyFont="1" applyAlignment="1">
      <alignment wrapText="1"/>
    </xf>
    <xf numFmtId="0" fontId="8" fillId="0" borderId="0" xfId="3" applyFont="1" applyAlignment="1">
      <alignment horizontal="center" wrapText="1"/>
    </xf>
    <xf numFmtId="164" fontId="2" fillId="2" borderId="0" xfId="0" applyNumberFormat="1" applyFont="1" applyFill="1" applyAlignment="1"/>
    <xf numFmtId="164" fontId="2" fillId="0" borderId="0" xfId="0" applyNumberFormat="1" applyFont="1" applyAlignment="1"/>
    <xf numFmtId="1" fontId="7" fillId="0" borderId="0" xfId="3" applyNumberFormat="1" applyFont="1" applyFill="1" applyBorder="1" applyAlignment="1">
      <alignment horizontal="center" vertical="top" wrapText="1"/>
    </xf>
    <xf numFmtId="0" fontId="2" fillId="2" borderId="0" xfId="3" applyFont="1" applyFill="1" applyAlignment="1">
      <alignment wrapText="1"/>
    </xf>
    <xf numFmtId="164" fontId="2" fillId="2" borderId="0" xfId="3" applyNumberFormat="1" applyFont="1" applyFill="1" applyAlignment="1">
      <alignment wrapText="1"/>
    </xf>
    <xf numFmtId="164" fontId="2" fillId="0" borderId="0" xfId="3" applyNumberFormat="1" applyFont="1" applyAlignment="1">
      <alignment wrapText="1"/>
    </xf>
    <xf numFmtId="0" fontId="3" fillId="3" borderId="1" xfId="0" applyFont="1" applyFill="1" applyBorder="1" applyAlignment="1">
      <alignment horizontal="center" wrapText="1"/>
    </xf>
    <xf numFmtId="164" fontId="3" fillId="3" borderId="1" xfId="0" applyNumberFormat="1" applyFont="1" applyFill="1" applyBorder="1" applyAlignment="1">
      <alignment horizontal="center"/>
    </xf>
    <xf numFmtId="0" fontId="10" fillId="0" borderId="0" xfId="0" applyFont="1" applyAlignment="1">
      <alignment wrapText="1"/>
    </xf>
    <xf numFmtId="164" fontId="10" fillId="2" borderId="0" xfId="0" applyNumberFormat="1" applyFont="1" applyFill="1" applyAlignment="1"/>
    <xf numFmtId="164" fontId="10" fillId="0" borderId="0" xfId="0" applyNumberFormat="1" applyFont="1" applyAlignment="1"/>
    <xf numFmtId="0" fontId="3" fillId="4" borderId="1" xfId="0" applyFont="1" applyFill="1" applyBorder="1" applyAlignment="1">
      <alignment horizontal="left" wrapText="1"/>
    </xf>
    <xf numFmtId="164" fontId="3" fillId="4" borderId="1" xfId="0" applyNumberFormat="1" applyFont="1" applyFill="1" applyBorder="1" applyAlignment="1"/>
    <xf numFmtId="0" fontId="10" fillId="2" borderId="1" xfId="0" applyFont="1" applyFill="1" applyBorder="1" applyAlignment="1">
      <alignment horizontal="left" wrapText="1"/>
    </xf>
    <xf numFmtId="164" fontId="10" fillId="0" borderId="1" xfId="0" applyNumberFormat="1" applyFont="1" applyBorder="1" applyAlignment="1"/>
    <xf numFmtId="0" fontId="3" fillId="2" borderId="1" xfId="0" applyFont="1" applyFill="1" applyBorder="1" applyAlignment="1">
      <alignment horizontal="left" wrapText="1"/>
    </xf>
    <xf numFmtId="0" fontId="3" fillId="4" borderId="1" xfId="0" applyFont="1" applyFill="1" applyBorder="1" applyAlignment="1">
      <alignment wrapText="1"/>
    </xf>
    <xf numFmtId="0" fontId="10" fillId="0" borderId="4" xfId="0" applyFont="1" applyBorder="1" applyAlignment="1">
      <alignment wrapText="1"/>
    </xf>
    <xf numFmtId="164" fontId="10" fillId="0" borderId="4" xfId="0" applyNumberFormat="1" applyFont="1" applyBorder="1" applyAlignment="1"/>
    <xf numFmtId="0" fontId="3" fillId="0" borderId="1" xfId="0" applyFont="1" applyBorder="1" applyAlignment="1">
      <alignment wrapText="1"/>
    </xf>
    <xf numFmtId="164" fontId="3" fillId="0" borderId="1" xfId="0" applyNumberFormat="1" applyFont="1" applyBorder="1" applyAlignment="1"/>
    <xf numFmtId="0" fontId="10" fillId="0" borderId="1" xfId="0" applyFont="1" applyBorder="1" applyAlignment="1">
      <alignment wrapText="1"/>
    </xf>
    <xf numFmtId="0" fontId="10" fillId="0" borderId="2" xfId="0" applyFont="1" applyBorder="1" applyAlignment="1">
      <alignment wrapText="1"/>
    </xf>
    <xf numFmtId="164" fontId="10" fillId="0" borderId="2" xfId="0" applyNumberFormat="1" applyFont="1" applyBorder="1" applyAlignment="1"/>
    <xf numFmtId="164" fontId="10" fillId="0" borderId="1" xfId="0" applyNumberFormat="1" applyFont="1" applyBorder="1" applyAlignment="1">
      <alignment wrapText="1"/>
    </xf>
    <xf numFmtId="164" fontId="10" fillId="2" borderId="1" xfId="0" applyNumberFormat="1" applyFont="1" applyFill="1" applyBorder="1" applyAlignment="1">
      <alignment wrapText="1"/>
    </xf>
    <xf numFmtId="0" fontId="10" fillId="0" borderId="1" xfId="3" applyFont="1" applyFill="1" applyBorder="1" applyAlignment="1">
      <alignment wrapText="1"/>
    </xf>
    <xf numFmtId="0" fontId="10" fillId="0" borderId="1" xfId="0" applyFont="1" applyFill="1" applyBorder="1" applyAlignment="1">
      <alignment wrapText="1"/>
    </xf>
    <xf numFmtId="164" fontId="10" fillId="2" borderId="1" xfId="0" applyNumberFormat="1" applyFont="1" applyFill="1" applyBorder="1" applyAlignment="1"/>
    <xf numFmtId="0" fontId="10" fillId="0" borderId="0" xfId="0" applyFont="1" applyBorder="1" applyAlignment="1">
      <alignment wrapText="1"/>
    </xf>
    <xf numFmtId="164" fontId="10" fillId="2" borderId="0" xfId="0" applyNumberFormat="1" applyFont="1" applyFill="1" applyBorder="1" applyAlignment="1"/>
    <xf numFmtId="164" fontId="10" fillId="0" borderId="0" xfId="0" applyNumberFormat="1" applyFont="1" applyBorder="1" applyAlignment="1"/>
    <xf numFmtId="0" fontId="11" fillId="0" borderId="3" xfId="0" applyFont="1" applyBorder="1" applyAlignment="1">
      <alignment horizontal="left" wrapText="1"/>
    </xf>
    <xf numFmtId="164" fontId="11" fillId="2" borderId="3" xfId="0" applyNumberFormat="1" applyFont="1" applyFill="1" applyBorder="1" applyAlignment="1"/>
    <xf numFmtId="0" fontId="11" fillId="0" borderId="1" xfId="0" applyFont="1" applyBorder="1" applyAlignment="1">
      <alignment horizontal="left" wrapText="1"/>
    </xf>
    <xf numFmtId="164" fontId="11" fillId="0" borderId="1" xfId="0" applyNumberFormat="1" applyFont="1" applyBorder="1" applyAlignment="1"/>
    <xf numFmtId="164" fontId="11" fillId="2" borderId="1" xfId="0" applyNumberFormat="1" applyFont="1" applyFill="1" applyBorder="1" applyAlignment="1"/>
    <xf numFmtId="0" fontId="3" fillId="4" borderId="1" xfId="3" applyFont="1" applyFill="1" applyBorder="1" applyAlignment="1">
      <alignment wrapText="1"/>
    </xf>
    <xf numFmtId="0" fontId="3" fillId="2" borderId="4" xfId="0" applyFont="1" applyFill="1" applyBorder="1" applyAlignment="1">
      <alignment wrapText="1"/>
    </xf>
    <xf numFmtId="164" fontId="3" fillId="2" borderId="4" xfId="0" applyNumberFormat="1" applyFont="1" applyFill="1" applyBorder="1" applyAlignment="1"/>
    <xf numFmtId="0" fontId="3" fillId="2" borderId="1" xfId="0" applyFont="1" applyFill="1" applyBorder="1" applyAlignment="1">
      <alignment wrapText="1"/>
    </xf>
    <xf numFmtId="164" fontId="3" fillId="2" borderId="1" xfId="0" applyNumberFormat="1" applyFont="1" applyFill="1" applyBorder="1" applyAlignment="1"/>
    <xf numFmtId="164" fontId="10" fillId="0" borderId="1" xfId="0" applyNumberFormat="1" applyFont="1" applyFill="1" applyBorder="1" applyAlignment="1"/>
    <xf numFmtId="0" fontId="10" fillId="0" borderId="1" xfId="0" applyFont="1" applyBorder="1" applyAlignment="1">
      <alignment horizontal="left" wrapText="1"/>
    </xf>
    <xf numFmtId="164" fontId="10" fillId="0" borderId="1" xfId="0" applyNumberFormat="1" applyFont="1" applyFill="1" applyBorder="1" applyAlignment="1">
      <alignment wrapText="1"/>
    </xf>
    <xf numFmtId="164" fontId="10" fillId="0" borderId="0" xfId="0" applyNumberFormat="1" applyFont="1" applyFill="1" applyAlignment="1"/>
    <xf numFmtId="164" fontId="10" fillId="0" borderId="1" xfId="3" applyNumberFormat="1" applyFont="1" applyFill="1" applyBorder="1" applyAlignment="1">
      <alignment wrapText="1"/>
    </xf>
    <xf numFmtId="0" fontId="3" fillId="0" borderId="0" xfId="3" applyFont="1" applyBorder="1" applyAlignment="1">
      <alignment vertical="top" wrapText="1"/>
    </xf>
    <xf numFmtId="164" fontId="10" fillId="2" borderId="0" xfId="3" applyNumberFormat="1" applyFont="1" applyFill="1" applyAlignment="1">
      <alignment wrapText="1"/>
    </xf>
    <xf numFmtId="164" fontId="10" fillId="0" borderId="0" xfId="3" applyNumberFormat="1" applyFont="1" applyAlignment="1">
      <alignment wrapText="1"/>
    </xf>
    <xf numFmtId="0" fontId="10" fillId="0" borderId="0" xfId="3" applyFont="1" applyAlignment="1">
      <alignment vertical="top" wrapText="1"/>
    </xf>
    <xf numFmtId="0" fontId="12" fillId="0" borderId="0" xfId="0" applyFont="1" applyAlignment="1">
      <alignment horizontal="left" vertical="center" wrapText="1"/>
    </xf>
    <xf numFmtId="0" fontId="9" fillId="0" borderId="0" xfId="5" applyFont="1" applyAlignment="1">
      <alignment horizontal="left" vertical="center" wrapText="1"/>
    </xf>
    <xf numFmtId="3" fontId="2" fillId="0" borderId="0" xfId="0" applyNumberFormat="1" applyFont="1" applyAlignment="1">
      <alignment horizontal="right" wrapText="1"/>
    </xf>
    <xf numFmtId="0" fontId="12" fillId="0" borderId="0" xfId="0" applyFont="1" applyAlignment="1">
      <alignment horizontal="left" vertical="center" wrapText="1"/>
    </xf>
    <xf numFmtId="0" fontId="3" fillId="0" borderId="0" xfId="3" applyFont="1" applyAlignment="1">
      <alignment horizontal="center" wrapText="1"/>
    </xf>
    <xf numFmtId="0" fontId="2" fillId="0" borderId="0" xfId="0" applyFont="1" applyAlignment="1">
      <alignment horizontal="left" vertical="center" wrapText="1"/>
    </xf>
  </cellXfs>
  <cellStyles count="6">
    <cellStyle name="Hyperlink" xfId="5" builtinId="8"/>
    <cellStyle name="Normal" xfId="0" builtinId="0"/>
    <cellStyle name="Normal 2" xfId="1"/>
    <cellStyle name="Normal 3" xfId="2"/>
    <cellStyle name="Normal 4" xfId="3"/>
    <cellStyle name="Percent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zane.adijane@fm.gov.l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E72"/>
  <sheetViews>
    <sheetView tabSelected="1" topLeftCell="A37" zoomScaleNormal="100" workbookViewId="0">
      <selection activeCell="J50" sqref="J50"/>
    </sheetView>
  </sheetViews>
  <sheetFormatPr defaultRowHeight="12.75" x14ac:dyDescent="0.2"/>
  <cols>
    <col min="1" max="1" width="2.75" style="6" customWidth="1"/>
    <col min="2" max="2" width="91.375" style="7" customWidth="1"/>
    <col min="3" max="3" width="14.5" style="14" customWidth="1"/>
    <col min="4" max="5" width="15.25" style="15" customWidth="1"/>
    <col min="6" max="16384" width="9" style="8"/>
  </cols>
  <sheetData>
    <row r="1" spans="2:5" ht="57" customHeight="1" x14ac:dyDescent="0.2">
      <c r="C1" s="63" t="s">
        <v>38</v>
      </c>
      <c r="D1" s="63"/>
      <c r="E1" s="63"/>
    </row>
    <row r="2" spans="2:5" ht="15.75" customHeight="1" x14ac:dyDescent="0.2">
      <c r="C2" s="5"/>
      <c r="D2" s="5"/>
      <c r="E2" s="5"/>
    </row>
    <row r="3" spans="2:5" ht="21.75" customHeight="1" x14ac:dyDescent="0.25">
      <c r="B3" s="65" t="s">
        <v>27</v>
      </c>
      <c r="C3" s="65"/>
      <c r="D3" s="65"/>
      <c r="E3" s="65"/>
    </row>
    <row r="4" spans="2:5" x14ac:dyDescent="0.2">
      <c r="B4" s="9"/>
      <c r="C4" s="9"/>
      <c r="D4" s="9"/>
      <c r="E4" s="9"/>
    </row>
    <row r="5" spans="2:5" x14ac:dyDescent="0.2">
      <c r="B5" s="2"/>
      <c r="C5" s="10"/>
      <c r="D5" s="11"/>
      <c r="E5" s="11" t="s">
        <v>52</v>
      </c>
    </row>
    <row r="6" spans="2:5" ht="16.5" customHeight="1" x14ac:dyDescent="0.25">
      <c r="B6" s="16" t="s">
        <v>4</v>
      </c>
      <c r="C6" s="17" t="s">
        <v>5</v>
      </c>
      <c r="D6" s="17" t="s">
        <v>6</v>
      </c>
      <c r="E6" s="17" t="s">
        <v>7</v>
      </c>
    </row>
    <row r="7" spans="2:5" ht="15.75" x14ac:dyDescent="0.25">
      <c r="B7" s="18"/>
      <c r="C7" s="19"/>
      <c r="D7" s="20"/>
      <c r="E7" s="20"/>
    </row>
    <row r="8" spans="2:5" ht="15.75" x14ac:dyDescent="0.25">
      <c r="B8" s="21" t="s">
        <v>8</v>
      </c>
      <c r="C8" s="22">
        <v>46.9</v>
      </c>
      <c r="D8" s="22">
        <v>48.2</v>
      </c>
      <c r="E8" s="22">
        <v>123.8</v>
      </c>
    </row>
    <row r="9" spans="2:5" ht="15.75" x14ac:dyDescent="0.25">
      <c r="B9" s="23" t="s">
        <v>9</v>
      </c>
      <c r="C9" s="24">
        <v>-71.900000000000006</v>
      </c>
      <c r="D9" s="24">
        <v>-14.2</v>
      </c>
      <c r="E9" s="24">
        <v>8.6999999999999993</v>
      </c>
    </row>
    <row r="10" spans="2:5" ht="15.75" x14ac:dyDescent="0.25">
      <c r="B10" s="21" t="s">
        <v>10</v>
      </c>
      <c r="C10" s="22">
        <f>C8+C9</f>
        <v>-25.000000000000007</v>
      </c>
      <c r="D10" s="22">
        <f t="shared" ref="D10:E10" si="0">D8+D9</f>
        <v>34</v>
      </c>
      <c r="E10" s="22">
        <f t="shared" si="0"/>
        <v>132.5</v>
      </c>
    </row>
    <row r="11" spans="2:5" ht="15.75" x14ac:dyDescent="0.25">
      <c r="B11" s="25"/>
      <c r="C11" s="24"/>
      <c r="D11" s="24"/>
      <c r="E11" s="24"/>
    </row>
    <row r="12" spans="2:5" ht="15.75" x14ac:dyDescent="0.25">
      <c r="B12" s="23" t="s">
        <v>39</v>
      </c>
      <c r="C12" s="52">
        <f>70.9+9.8</f>
        <v>80.7</v>
      </c>
      <c r="D12" s="52">
        <f t="shared" ref="D12:E12" si="1">70.9+9.8</f>
        <v>80.7</v>
      </c>
      <c r="E12" s="52">
        <f t="shared" si="1"/>
        <v>80.7</v>
      </c>
    </row>
    <row r="13" spans="2:5" ht="15.75" x14ac:dyDescent="0.25">
      <c r="B13" s="23" t="s">
        <v>11</v>
      </c>
      <c r="C13" s="24">
        <v>48.124934000000003</v>
      </c>
      <c r="D13" s="24">
        <v>17.312306</v>
      </c>
      <c r="E13" s="24">
        <v>40.476605999999997</v>
      </c>
    </row>
    <row r="14" spans="2:5" ht="15.75" x14ac:dyDescent="0.25">
      <c r="B14" s="26" t="s">
        <v>12</v>
      </c>
      <c r="C14" s="22">
        <f>C10+C12+C13</f>
        <v>103.824934</v>
      </c>
      <c r="D14" s="22">
        <f>D10+D12+D13</f>
        <v>132.012306</v>
      </c>
      <c r="E14" s="22">
        <f>E10+E12+E13</f>
        <v>253.67660599999999</v>
      </c>
    </row>
    <row r="15" spans="2:5" ht="15.75" x14ac:dyDescent="0.25">
      <c r="B15" s="27"/>
      <c r="C15" s="28"/>
      <c r="D15" s="28"/>
      <c r="E15" s="28"/>
    </row>
    <row r="16" spans="2:5" ht="15.75" x14ac:dyDescent="0.25">
      <c r="B16" s="29" t="s">
        <v>13</v>
      </c>
      <c r="C16" s="30">
        <f>SUM(C17:C23)</f>
        <v>88.6</v>
      </c>
      <c r="D16" s="30">
        <f t="shared" ref="D16:E16" si="2">SUM(D17:D23)</f>
        <v>51</v>
      </c>
      <c r="E16" s="30">
        <f t="shared" si="2"/>
        <v>141.69999999999999</v>
      </c>
    </row>
    <row r="17" spans="1:5" ht="15.75" x14ac:dyDescent="0.25">
      <c r="B17" s="31" t="s">
        <v>33</v>
      </c>
      <c r="C17" s="24">
        <v>13</v>
      </c>
      <c r="D17" s="24">
        <v>16.7</v>
      </c>
      <c r="E17" s="24">
        <v>116.2</v>
      </c>
    </row>
    <row r="18" spans="1:5" ht="15.75" x14ac:dyDescent="0.25">
      <c r="B18" s="32" t="s">
        <v>42</v>
      </c>
      <c r="C18" s="33">
        <v>5</v>
      </c>
      <c r="D18" s="33">
        <v>5</v>
      </c>
      <c r="E18" s="33">
        <v>5</v>
      </c>
    </row>
    <row r="19" spans="1:5" ht="15.75" x14ac:dyDescent="0.25">
      <c r="A19" s="12"/>
      <c r="B19" s="31" t="s">
        <v>43</v>
      </c>
      <c r="C19" s="34">
        <v>6.1</v>
      </c>
      <c r="D19" s="34">
        <v>-7.3</v>
      </c>
      <c r="E19" s="34">
        <v>-6</v>
      </c>
    </row>
    <row r="20" spans="1:5" ht="15.75" x14ac:dyDescent="0.25">
      <c r="A20" s="12"/>
      <c r="B20" s="31" t="s">
        <v>44</v>
      </c>
      <c r="C20" s="35">
        <v>38</v>
      </c>
      <c r="D20" s="35">
        <v>10.1</v>
      </c>
      <c r="E20" s="35"/>
    </row>
    <row r="21" spans="1:5" ht="15.75" x14ac:dyDescent="0.25">
      <c r="A21" s="12"/>
      <c r="B21" s="36" t="s">
        <v>34</v>
      </c>
      <c r="C21" s="35">
        <f>10+1.5</f>
        <v>11.5</v>
      </c>
      <c r="D21" s="35">
        <f t="shared" ref="D21:E21" si="3">10+1.5</f>
        <v>11.5</v>
      </c>
      <c r="E21" s="35">
        <f t="shared" si="3"/>
        <v>11.5</v>
      </c>
    </row>
    <row r="22" spans="1:5" ht="15.75" x14ac:dyDescent="0.25">
      <c r="A22" s="12"/>
      <c r="B22" s="36" t="s">
        <v>53</v>
      </c>
      <c r="C22" s="35">
        <v>3</v>
      </c>
      <c r="D22" s="35">
        <v>3</v>
      </c>
      <c r="E22" s="35">
        <v>3</v>
      </c>
    </row>
    <row r="23" spans="1:5" ht="15.75" x14ac:dyDescent="0.25">
      <c r="A23" s="12"/>
      <c r="B23" s="37" t="s">
        <v>59</v>
      </c>
      <c r="C23" s="38">
        <v>12</v>
      </c>
      <c r="D23" s="38">
        <v>12</v>
      </c>
      <c r="E23" s="38">
        <v>12</v>
      </c>
    </row>
    <row r="24" spans="1:5" ht="15.75" x14ac:dyDescent="0.25">
      <c r="A24" s="12"/>
      <c r="B24" s="26" t="s">
        <v>12</v>
      </c>
      <c r="C24" s="22">
        <f>C14+C16</f>
        <v>192.42493400000001</v>
      </c>
      <c r="D24" s="22">
        <f>D14+D16</f>
        <v>183.012306</v>
      </c>
      <c r="E24" s="22">
        <f>E14+E16</f>
        <v>395.37660599999998</v>
      </c>
    </row>
    <row r="25" spans="1:5" ht="15.75" x14ac:dyDescent="0.25">
      <c r="A25" s="12"/>
      <c r="B25" s="39"/>
      <c r="C25" s="40"/>
      <c r="D25" s="41"/>
      <c r="E25" s="41"/>
    </row>
    <row r="26" spans="1:5" ht="15.75" x14ac:dyDescent="0.25">
      <c r="A26" s="12"/>
      <c r="B26" s="29" t="s">
        <v>35</v>
      </c>
      <c r="C26" s="38">
        <f>SUM(C27:C36)</f>
        <v>10.52589365</v>
      </c>
      <c r="D26" s="38">
        <f>SUM(D27:D36)</f>
        <v>9.9574326499999994</v>
      </c>
      <c r="E26" s="38">
        <f>SUM(E27:E36)</f>
        <v>9.60557865</v>
      </c>
    </row>
    <row r="27" spans="1:5" ht="15.75" x14ac:dyDescent="0.25">
      <c r="A27" s="12"/>
      <c r="B27" s="42" t="s">
        <v>14</v>
      </c>
      <c r="C27" s="43">
        <f>724240/1000000</f>
        <v>0.72423999999999999</v>
      </c>
      <c r="D27" s="43">
        <f>544040/1000000</f>
        <v>0.54403999999999997</v>
      </c>
      <c r="E27" s="43">
        <f>544040/1000000</f>
        <v>0.54403999999999997</v>
      </c>
    </row>
    <row r="28" spans="1:5" ht="15.75" x14ac:dyDescent="0.25">
      <c r="A28" s="12"/>
      <c r="B28" s="44" t="s">
        <v>2</v>
      </c>
      <c r="C28" s="45">
        <v>6.7627999999999994E-2</v>
      </c>
      <c r="D28" s="45">
        <v>7.4059E-2</v>
      </c>
      <c r="E28" s="45">
        <v>7.4059E-2</v>
      </c>
    </row>
    <row r="29" spans="1:5" ht="15.75" x14ac:dyDescent="0.25">
      <c r="A29" s="12"/>
      <c r="B29" s="44" t="s">
        <v>15</v>
      </c>
      <c r="C29" s="46">
        <v>0.42</v>
      </c>
      <c r="D29" s="46">
        <v>0.42</v>
      </c>
      <c r="E29" s="46">
        <v>0.42</v>
      </c>
    </row>
    <row r="30" spans="1:5" ht="15.75" x14ac:dyDescent="0.25">
      <c r="A30" s="12"/>
      <c r="B30" s="44" t="s">
        <v>1</v>
      </c>
      <c r="C30" s="46">
        <v>0.46289965</v>
      </c>
      <c r="D30" s="46">
        <v>0.26289965000000004</v>
      </c>
      <c r="E30" s="46">
        <v>0.26289965000000004</v>
      </c>
    </row>
    <row r="31" spans="1:5" ht="15.75" x14ac:dyDescent="0.25">
      <c r="A31" s="12"/>
      <c r="B31" s="44" t="s">
        <v>16</v>
      </c>
      <c r="C31" s="46">
        <v>7.7799999999999994E-2</v>
      </c>
      <c r="D31" s="46">
        <v>7.7799999999999994E-2</v>
      </c>
      <c r="E31" s="46">
        <v>7.7799999999999994E-2</v>
      </c>
    </row>
    <row r="32" spans="1:5" ht="15.75" x14ac:dyDescent="0.25">
      <c r="A32" s="12"/>
      <c r="B32" s="44" t="s">
        <v>17</v>
      </c>
      <c r="C32" s="46">
        <v>0.91211200000000003</v>
      </c>
      <c r="D32" s="46">
        <v>1.225652</v>
      </c>
      <c r="E32" s="46">
        <v>0.87209800000000004</v>
      </c>
    </row>
    <row r="33" spans="1:5" ht="15.75" x14ac:dyDescent="0.25">
      <c r="A33" s="12"/>
      <c r="B33" s="44" t="s">
        <v>18</v>
      </c>
      <c r="C33" s="46">
        <v>0.352404</v>
      </c>
      <c r="D33" s="46">
        <v>0.36993799999999999</v>
      </c>
      <c r="E33" s="46">
        <v>0.37163800000000002</v>
      </c>
    </row>
    <row r="34" spans="1:5" ht="15.75" x14ac:dyDescent="0.25">
      <c r="A34" s="12"/>
      <c r="B34" s="44" t="s">
        <v>19</v>
      </c>
      <c r="C34" s="46">
        <f>5.839634+0.5</f>
        <v>6.3396340000000002</v>
      </c>
      <c r="D34" s="46">
        <f>5.839634+0.5</f>
        <v>6.3396340000000002</v>
      </c>
      <c r="E34" s="46">
        <f>5.839634+0.5</f>
        <v>6.3396340000000002</v>
      </c>
    </row>
    <row r="35" spans="1:5" ht="15.75" x14ac:dyDescent="0.25">
      <c r="A35" s="12"/>
      <c r="B35" s="44" t="s">
        <v>0</v>
      </c>
      <c r="C35" s="46">
        <v>0.56641300000000006</v>
      </c>
      <c r="D35" s="46">
        <v>0.22214700000000001</v>
      </c>
      <c r="E35" s="46">
        <v>0.22214700000000001</v>
      </c>
    </row>
    <row r="36" spans="1:5" ht="15.75" x14ac:dyDescent="0.25">
      <c r="A36" s="12"/>
      <c r="B36" s="44" t="s">
        <v>20</v>
      </c>
      <c r="C36" s="46">
        <v>0.60276300000000005</v>
      </c>
      <c r="D36" s="46">
        <v>0.421263</v>
      </c>
      <c r="E36" s="46">
        <v>0.421263</v>
      </c>
    </row>
    <row r="37" spans="1:5" ht="15.75" x14ac:dyDescent="0.25">
      <c r="A37" s="12"/>
      <c r="B37" s="36" t="s">
        <v>3</v>
      </c>
      <c r="C37" s="38">
        <v>5</v>
      </c>
      <c r="D37" s="38">
        <v>5</v>
      </c>
      <c r="E37" s="38">
        <v>5</v>
      </c>
    </row>
    <row r="38" spans="1:5" ht="31.5" x14ac:dyDescent="0.25">
      <c r="A38" s="12"/>
      <c r="B38" s="36" t="s">
        <v>21</v>
      </c>
      <c r="C38" s="38">
        <v>10</v>
      </c>
      <c r="D38" s="38">
        <v>10</v>
      </c>
      <c r="E38" s="38">
        <v>10</v>
      </c>
    </row>
    <row r="39" spans="1:5" ht="15.75" x14ac:dyDescent="0.25">
      <c r="A39" s="12"/>
      <c r="B39" s="29" t="s">
        <v>22</v>
      </c>
      <c r="C39" s="30">
        <f>C26+C37+C38</f>
        <v>25.52589365</v>
      </c>
      <c r="D39" s="30">
        <f>D26+D37+D38</f>
        <v>24.957432650000001</v>
      </c>
      <c r="E39" s="30">
        <f>E26+E37+E38</f>
        <v>24.605578649999998</v>
      </c>
    </row>
    <row r="40" spans="1:5" ht="17.25" customHeight="1" x14ac:dyDescent="0.25">
      <c r="A40" s="12"/>
      <c r="B40" s="47" t="s">
        <v>30</v>
      </c>
      <c r="C40" s="22">
        <f>C24-C39</f>
        <v>166.89904035000001</v>
      </c>
      <c r="D40" s="22">
        <f>D24-D39</f>
        <v>158.05487334999998</v>
      </c>
      <c r="E40" s="22">
        <f>E24-E39</f>
        <v>370.77102735</v>
      </c>
    </row>
    <row r="41" spans="1:5" ht="15.75" x14ac:dyDescent="0.25">
      <c r="A41" s="12"/>
      <c r="B41" s="48"/>
      <c r="C41" s="49"/>
      <c r="D41" s="49"/>
      <c r="E41" s="49"/>
    </row>
    <row r="42" spans="1:5" ht="15.75" x14ac:dyDescent="0.25">
      <c r="A42" s="12"/>
      <c r="B42" s="50" t="s">
        <v>45</v>
      </c>
      <c r="C42" s="51"/>
      <c r="D42" s="51"/>
      <c r="E42" s="51"/>
    </row>
    <row r="43" spans="1:5" ht="18" customHeight="1" x14ac:dyDescent="0.25">
      <c r="A43" s="12"/>
      <c r="B43" s="36" t="s">
        <v>23</v>
      </c>
      <c r="C43" s="38">
        <v>3</v>
      </c>
      <c r="D43" s="52">
        <v>3</v>
      </c>
      <c r="E43" s="52">
        <v>3</v>
      </c>
    </row>
    <row r="44" spans="1:5" ht="18" customHeight="1" x14ac:dyDescent="0.25">
      <c r="A44" s="12"/>
      <c r="B44" s="36" t="s">
        <v>28</v>
      </c>
      <c r="C44" s="38">
        <v>0.9</v>
      </c>
      <c r="D44" s="38">
        <v>0.5</v>
      </c>
      <c r="E44" s="38">
        <v>0.5</v>
      </c>
    </row>
    <row r="45" spans="1:5" ht="18" customHeight="1" x14ac:dyDescent="0.25">
      <c r="A45" s="12"/>
      <c r="B45" s="36" t="s">
        <v>24</v>
      </c>
      <c r="C45" s="38">
        <v>0.91623600000000005</v>
      </c>
      <c r="D45" s="38">
        <v>0.43281100000000006</v>
      </c>
      <c r="E45" s="38">
        <v>0.40181100000000003</v>
      </c>
    </row>
    <row r="46" spans="1:5" ht="31.5" x14ac:dyDescent="0.25">
      <c r="A46" s="12"/>
      <c r="B46" s="36" t="s">
        <v>61</v>
      </c>
      <c r="C46" s="38">
        <v>50</v>
      </c>
      <c r="D46" s="38">
        <v>50</v>
      </c>
      <c r="E46" s="38">
        <v>50</v>
      </c>
    </row>
    <row r="47" spans="1:5" ht="17.25" customHeight="1" x14ac:dyDescent="0.25">
      <c r="A47" s="12"/>
      <c r="B47" s="36" t="s">
        <v>29</v>
      </c>
      <c r="C47" s="38">
        <v>1.118528</v>
      </c>
      <c r="D47" s="38">
        <v>8.2074999999999996</v>
      </c>
      <c r="E47" s="38">
        <v>0</v>
      </c>
    </row>
    <row r="48" spans="1:5" s="13" customFormat="1" ht="17.25" customHeight="1" x14ac:dyDescent="0.25">
      <c r="A48" s="12"/>
      <c r="B48" s="36" t="s">
        <v>40</v>
      </c>
      <c r="C48" s="38">
        <v>8</v>
      </c>
      <c r="D48" s="38">
        <v>8</v>
      </c>
      <c r="E48" s="38">
        <v>8</v>
      </c>
    </row>
    <row r="49" spans="1:5" ht="31.5" x14ac:dyDescent="0.25">
      <c r="A49" s="12"/>
      <c r="B49" s="36" t="s">
        <v>60</v>
      </c>
      <c r="C49" s="38">
        <f>23</f>
        <v>23</v>
      </c>
      <c r="D49" s="38">
        <f>23</f>
        <v>23</v>
      </c>
      <c r="E49" s="38">
        <f>23</f>
        <v>23</v>
      </c>
    </row>
    <row r="50" spans="1:5" ht="21" customHeight="1" x14ac:dyDescent="0.25">
      <c r="A50" s="12"/>
      <c r="B50" s="36" t="s">
        <v>58</v>
      </c>
      <c r="C50" s="52">
        <v>-9.8000000000000007</v>
      </c>
      <c r="D50" s="52">
        <v>-9.8000000000000007</v>
      </c>
      <c r="E50" s="52">
        <v>-9.8000000000000007</v>
      </c>
    </row>
    <row r="51" spans="1:5" ht="31.5" x14ac:dyDescent="0.25">
      <c r="A51" s="12"/>
      <c r="B51" s="53" t="s">
        <v>46</v>
      </c>
      <c r="C51" s="38">
        <v>32</v>
      </c>
      <c r="D51" s="38">
        <v>32</v>
      </c>
      <c r="E51" s="38">
        <v>32</v>
      </c>
    </row>
    <row r="52" spans="1:5" ht="19.5" customHeight="1" x14ac:dyDescent="0.25">
      <c r="A52" s="12"/>
      <c r="B52" s="31" t="s">
        <v>47</v>
      </c>
      <c r="C52" s="38"/>
      <c r="D52" s="35">
        <v>-5</v>
      </c>
      <c r="E52" s="35">
        <v>-5</v>
      </c>
    </row>
    <row r="53" spans="1:5" ht="15.75" x14ac:dyDescent="0.25">
      <c r="A53" s="12"/>
      <c r="B53" s="31" t="s">
        <v>48</v>
      </c>
      <c r="C53" s="38"/>
      <c r="D53" s="35">
        <v>-14.991562115107</v>
      </c>
      <c r="E53" s="35">
        <v>-14.991562115107</v>
      </c>
    </row>
    <row r="54" spans="1:5" ht="17.25" customHeight="1" x14ac:dyDescent="0.25">
      <c r="B54" s="37" t="s">
        <v>49</v>
      </c>
      <c r="C54" s="54">
        <v>-5</v>
      </c>
      <c r="D54" s="55"/>
      <c r="E54" s="52">
        <v>45</v>
      </c>
    </row>
    <row r="55" spans="1:5" ht="18" customHeight="1" x14ac:dyDescent="0.25">
      <c r="B55" s="37" t="s">
        <v>36</v>
      </c>
      <c r="C55" s="52">
        <f>3.5+1.5</f>
        <v>5</v>
      </c>
      <c r="D55" s="52">
        <f>3.5+1.5</f>
        <v>5</v>
      </c>
      <c r="E55" s="52">
        <v>3.5</v>
      </c>
    </row>
    <row r="56" spans="1:5" ht="18" customHeight="1" x14ac:dyDescent="0.25">
      <c r="B56" s="36" t="s">
        <v>37</v>
      </c>
      <c r="C56" s="52">
        <f>9.4-1.5</f>
        <v>7.9</v>
      </c>
      <c r="D56" s="52">
        <v>7</v>
      </c>
      <c r="E56" s="52">
        <v>7</v>
      </c>
    </row>
    <row r="57" spans="1:5" ht="18.75" customHeight="1" x14ac:dyDescent="0.25">
      <c r="B57" s="36" t="s">
        <v>25</v>
      </c>
      <c r="C57" s="56">
        <f>8.2+10.7</f>
        <v>18.899999999999999</v>
      </c>
      <c r="D57" s="56">
        <f>8.2+10.7</f>
        <v>18.899999999999999</v>
      </c>
      <c r="E57" s="56">
        <f>13+11.4</f>
        <v>24.4</v>
      </c>
    </row>
    <row r="58" spans="1:5" ht="21" customHeight="1" x14ac:dyDescent="0.25">
      <c r="B58" s="36" t="s">
        <v>54</v>
      </c>
      <c r="C58" s="52">
        <v>10</v>
      </c>
      <c r="D58" s="52">
        <v>10</v>
      </c>
      <c r="E58" s="52">
        <v>10</v>
      </c>
    </row>
    <row r="59" spans="1:5" ht="18" customHeight="1" x14ac:dyDescent="0.25">
      <c r="B59" s="37" t="s">
        <v>55</v>
      </c>
      <c r="C59" s="52">
        <v>13</v>
      </c>
      <c r="D59" s="52">
        <v>13</v>
      </c>
      <c r="E59" s="52">
        <v>13</v>
      </c>
    </row>
    <row r="60" spans="1:5" ht="18" customHeight="1" x14ac:dyDescent="0.25">
      <c r="B60" s="37" t="s">
        <v>41</v>
      </c>
      <c r="C60" s="52">
        <v>7</v>
      </c>
      <c r="D60" s="52">
        <v>7</v>
      </c>
      <c r="E60" s="52">
        <v>7</v>
      </c>
    </row>
    <row r="61" spans="1:5" ht="32.25" customHeight="1" x14ac:dyDescent="0.25">
      <c r="B61" s="37" t="s">
        <v>57</v>
      </c>
      <c r="C61" s="52">
        <v>1</v>
      </c>
      <c r="D61" s="52">
        <v>1</v>
      </c>
      <c r="E61" s="52">
        <v>1</v>
      </c>
    </row>
    <row r="62" spans="1:5" ht="15.75" customHeight="1" x14ac:dyDescent="0.25">
      <c r="B62" s="26" t="s">
        <v>56</v>
      </c>
      <c r="C62" s="22">
        <f>SUM(C43:C61)</f>
        <v>166.934764</v>
      </c>
      <c r="D62" s="22">
        <f>SUM(D43:D61)</f>
        <v>157.24874888489299</v>
      </c>
      <c r="E62" s="22">
        <f>SUM(E43:E61)</f>
        <v>198.010248884893</v>
      </c>
    </row>
    <row r="63" spans="1:5" ht="16.5" customHeight="1" x14ac:dyDescent="0.25">
      <c r="B63" s="26" t="s">
        <v>26</v>
      </c>
      <c r="C63" s="22">
        <f>C40-C62</f>
        <v>-3.5723649999994223E-2</v>
      </c>
      <c r="D63" s="22">
        <f>D40-D62</f>
        <v>0.80612446510698987</v>
      </c>
      <c r="E63" s="22">
        <f>E40-E62</f>
        <v>172.76077846510699</v>
      </c>
    </row>
    <row r="64" spans="1:5" ht="15.75" x14ac:dyDescent="0.25">
      <c r="B64" s="57"/>
      <c r="C64" s="58"/>
      <c r="D64" s="59"/>
      <c r="E64" s="59"/>
    </row>
    <row r="65" spans="2:5" ht="15.75" x14ac:dyDescent="0.25">
      <c r="B65" s="60"/>
      <c r="C65" s="58"/>
      <c r="D65" s="59"/>
      <c r="E65" s="59"/>
    </row>
    <row r="66" spans="2:5" ht="15.75" x14ac:dyDescent="0.25">
      <c r="B66" s="60"/>
      <c r="C66" s="58"/>
      <c r="D66" s="59"/>
      <c r="E66" s="59"/>
    </row>
    <row r="67" spans="2:5" ht="15.75" x14ac:dyDescent="0.2">
      <c r="B67" s="64" t="s">
        <v>50</v>
      </c>
      <c r="C67" s="64"/>
      <c r="D67" s="61"/>
      <c r="E67" s="61" t="s">
        <v>51</v>
      </c>
    </row>
    <row r="68" spans="2:5" ht="15.75" x14ac:dyDescent="0.2">
      <c r="B68" s="61"/>
      <c r="C68" s="61"/>
      <c r="D68" s="61"/>
      <c r="E68" s="61"/>
    </row>
    <row r="69" spans="2:5" x14ac:dyDescent="0.2">
      <c r="B69" s="3"/>
      <c r="C69" s="3"/>
      <c r="D69" s="3"/>
      <c r="E69" s="3"/>
    </row>
    <row r="70" spans="2:5" x14ac:dyDescent="0.2">
      <c r="B70" s="66" t="s">
        <v>31</v>
      </c>
      <c r="C70" s="66"/>
      <c r="D70" s="66"/>
      <c r="E70" s="4"/>
    </row>
    <row r="71" spans="2:5" x14ac:dyDescent="0.2">
      <c r="B71" s="62" t="s">
        <v>32</v>
      </c>
      <c r="C71" s="62"/>
      <c r="D71" s="62"/>
      <c r="E71" s="4"/>
    </row>
    <row r="72" spans="2:5" x14ac:dyDescent="0.2">
      <c r="B72" s="1"/>
      <c r="C72" s="2"/>
      <c r="D72" s="2"/>
      <c r="E72" s="2"/>
    </row>
  </sheetData>
  <mergeCells count="5">
    <mergeCell ref="B71:D71"/>
    <mergeCell ref="C1:E1"/>
    <mergeCell ref="B67:C67"/>
    <mergeCell ref="B3:E3"/>
    <mergeCell ref="B70:D70"/>
  </mergeCells>
  <hyperlinks>
    <hyperlink ref="B71" r:id="rId1"/>
  </hyperlinks>
  <pageMargins left="0.56999999999999995" right="0.23622047244094491" top="0.53" bottom="0.6692913385826772" header="0.31496062992125984" footer="0.31496062992125984"/>
  <pageSetup paperSize="8" scale="89" orientation="portrait" r:id="rId2"/>
  <headerFooter>
    <oddFooter>&amp;L&amp;F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pielikums</vt:lpstr>
    </vt:vector>
  </TitlesOfParts>
  <Company>Finanšu ministrija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Informatīvais ziņojums "Par fiskālās telpas pasākumiem un izdevumiem prioritārajiem pasākumiem valsts budžetam 2020.gadam un ietvaram 2020.-2022.gadam"</dc:title>
  <dc:subject>pielikums</dc:subject>
  <dc:creator>Zane Adijāne</dc:creator>
  <cp:keywords/>
  <dc:description>zane.adijane@fm.gov.lv;_x000d_
67095437</dc:description>
  <cp:lastModifiedBy>Zane Adijāne</cp:lastModifiedBy>
  <cp:lastPrinted>2019-09-12T15:20:44Z</cp:lastPrinted>
  <dcterms:created xsi:type="dcterms:W3CDTF">2017-09-11T16:41:11Z</dcterms:created>
  <dcterms:modified xsi:type="dcterms:W3CDTF">2019-09-12T15:20:56Z</dcterms:modified>
  <cp:category/>
</cp:coreProperties>
</file>