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Kopsavilkuma_nod\BUDZETS_2020\Fiskala_telpa_PP_MK_060919\"/>
    </mc:Choice>
  </mc:AlternateContent>
  <bookViews>
    <workbookView xWindow="0" yWindow="0" windowWidth="28800" windowHeight="12300"/>
  </bookViews>
  <sheets>
    <sheet name="pielikums" sheetId="2" r:id="rId1"/>
  </sheets>
  <definedNames>
    <definedName name="_xlnm.Print_Area" localSheetId="0">pielikums!$A:$H</definedName>
    <definedName name="_xlnm.Print_Titles" localSheetId="0">pielikums!$5:$5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2" l="1"/>
  <c r="G24" i="2"/>
  <c r="F24" i="2"/>
  <c r="H277" i="2" l="1"/>
  <c r="G277" i="2"/>
  <c r="F277" i="2"/>
  <c r="H128" i="2" l="1"/>
  <c r="G128" i="2"/>
  <c r="F128" i="2"/>
  <c r="H125" i="2"/>
  <c r="G125" i="2"/>
  <c r="F125" i="2"/>
  <c r="H124" i="2"/>
  <c r="H121" i="2" s="1"/>
  <c r="G124" i="2"/>
  <c r="G121" i="2" s="1"/>
  <c r="F124" i="2"/>
  <c r="H123" i="2"/>
  <c r="H120" i="2" s="1"/>
  <c r="G123" i="2"/>
  <c r="G120" i="2" s="1"/>
  <c r="F123" i="2"/>
  <c r="F120" i="2" s="1"/>
  <c r="F121" i="2"/>
  <c r="H119" i="2" l="1"/>
  <c r="G119" i="2"/>
  <c r="F119" i="2"/>
  <c r="H122" i="2"/>
  <c r="G122" i="2"/>
  <c r="F122" i="2"/>
  <c r="H244" i="2" l="1"/>
  <c r="G244" i="2"/>
  <c r="G267" i="2"/>
  <c r="H267" i="2"/>
  <c r="F267" i="2"/>
  <c r="G272" i="2" l="1"/>
  <c r="G271" i="2" s="1"/>
  <c r="H272" i="2"/>
  <c r="H271" i="2" s="1"/>
  <c r="F272" i="2"/>
  <c r="F271" i="2" s="1"/>
  <c r="G269" i="2" l="1"/>
  <c r="H269" i="2"/>
  <c r="F269" i="2"/>
  <c r="G265" i="2"/>
  <c r="H265" i="2"/>
  <c r="F265" i="2"/>
  <c r="H259" i="2" l="1"/>
  <c r="G259" i="2"/>
  <c r="H190" i="2"/>
  <c r="G190" i="2"/>
  <c r="F190" i="2"/>
  <c r="H186" i="2"/>
  <c r="G186" i="2"/>
  <c r="F186" i="2"/>
  <c r="H182" i="2"/>
  <c r="G182" i="2"/>
  <c r="F182" i="2"/>
  <c r="F192" i="2"/>
  <c r="G192" i="2"/>
  <c r="H192" i="2"/>
  <c r="F197" i="2"/>
  <c r="G197" i="2"/>
  <c r="H197" i="2"/>
  <c r="H170" i="2"/>
  <c r="G170" i="2"/>
  <c r="F170" i="2"/>
  <c r="H168" i="2"/>
  <c r="G168" i="2"/>
  <c r="G166" i="2" s="1"/>
  <c r="F168" i="2"/>
  <c r="F166" i="2" s="1"/>
  <c r="H181" i="2" l="1"/>
  <c r="H180" i="2" s="1"/>
  <c r="H179" i="2" s="1"/>
  <c r="F181" i="2"/>
  <c r="F180" i="2" s="1"/>
  <c r="F179" i="2" s="1"/>
  <c r="G181" i="2"/>
  <c r="G180" i="2" s="1"/>
  <c r="G179" i="2" s="1"/>
  <c r="F165" i="2"/>
  <c r="G165" i="2"/>
  <c r="H166" i="2"/>
  <c r="H165" i="2" s="1"/>
  <c r="F214" i="2" l="1"/>
  <c r="H214" i="2"/>
  <c r="G214" i="2"/>
  <c r="F247" i="2"/>
  <c r="H247" i="2"/>
  <c r="G247" i="2"/>
  <c r="F232" i="2"/>
  <c r="H232" i="2"/>
  <c r="G232" i="2"/>
  <c r="H225" i="2"/>
  <c r="G225" i="2"/>
  <c r="H219" i="2"/>
  <c r="G219" i="2"/>
  <c r="G162" i="2"/>
  <c r="H162" i="2"/>
  <c r="F162" i="2"/>
  <c r="G155" i="2"/>
  <c r="H155" i="2"/>
  <c r="F155" i="2"/>
  <c r="G143" i="2"/>
  <c r="H143" i="2"/>
  <c r="F143" i="2"/>
  <c r="G82" i="2"/>
  <c r="H82" i="2"/>
  <c r="F82" i="2"/>
  <c r="G86" i="2"/>
  <c r="H86" i="2"/>
  <c r="F86" i="2"/>
  <c r="G90" i="2"/>
  <c r="H90" i="2"/>
  <c r="F90" i="2"/>
  <c r="G54" i="2"/>
  <c r="H54" i="2"/>
  <c r="F54" i="2"/>
  <c r="H275" i="2"/>
  <c r="H264" i="2" s="1"/>
  <c r="G275" i="2"/>
  <c r="G264" i="2" s="1"/>
  <c r="F275" i="2"/>
  <c r="F264" i="2" s="1"/>
  <c r="H173" i="2"/>
  <c r="G173" i="2"/>
  <c r="F173" i="2"/>
  <c r="H66" i="2"/>
  <c r="G66" i="2"/>
  <c r="F66" i="2"/>
  <c r="H59" i="2"/>
  <c r="G59" i="2"/>
  <c r="F59" i="2"/>
  <c r="H27" i="2"/>
  <c r="G27" i="2"/>
  <c r="F27" i="2"/>
  <c r="H81" i="2" l="1"/>
  <c r="H80" i="2" s="1"/>
  <c r="F81" i="2"/>
  <c r="F80" i="2" s="1"/>
  <c r="G81" i="2"/>
  <c r="G80" i="2" s="1"/>
  <c r="H109" i="2" l="1"/>
  <c r="H105" i="2" s="1"/>
  <c r="G109" i="2"/>
  <c r="G105" i="2" s="1"/>
  <c r="F109" i="2"/>
  <c r="F105" i="2" s="1"/>
  <c r="G41" i="2" l="1"/>
  <c r="H41" i="2"/>
  <c r="F41" i="2"/>
  <c r="G20" i="2" l="1"/>
  <c r="H20" i="2"/>
  <c r="F20" i="2"/>
  <c r="H33" i="2"/>
  <c r="G33" i="2"/>
  <c r="F33" i="2"/>
  <c r="H30" i="2"/>
  <c r="G30" i="2"/>
  <c r="F30" i="2"/>
  <c r="H25" i="2"/>
  <c r="G25" i="2"/>
  <c r="F25" i="2"/>
  <c r="H23" i="2"/>
  <c r="G23" i="2"/>
  <c r="F23" i="2"/>
  <c r="H133" i="2"/>
  <c r="G133" i="2"/>
  <c r="F133" i="2"/>
  <c r="F219" i="2" l="1"/>
  <c r="H16" i="2"/>
  <c r="G16" i="2"/>
  <c r="F16" i="2"/>
  <c r="H52" i="2" l="1"/>
  <c r="G52" i="2"/>
  <c r="F52" i="2"/>
  <c r="H49" i="2"/>
  <c r="G49" i="2"/>
  <c r="F49" i="2"/>
  <c r="H46" i="2" l="1"/>
  <c r="G46" i="2"/>
  <c r="F46" i="2"/>
  <c r="H256" i="2"/>
  <c r="G256" i="2"/>
  <c r="F256" i="2"/>
  <c r="F142" i="2"/>
  <c r="G142" i="2"/>
  <c r="H142" i="2"/>
  <c r="F252" i="2" l="1"/>
  <c r="G252" i="2"/>
  <c r="H252" i="2"/>
  <c r="F239" i="2"/>
  <c r="F218" i="2" s="1"/>
  <c r="G239" i="2"/>
  <c r="H239" i="2"/>
  <c r="H218" i="2" l="1"/>
  <c r="H213" i="2" s="1"/>
  <c r="G218" i="2"/>
  <c r="G213" i="2" s="1"/>
  <c r="F213" i="2"/>
  <c r="F178" i="2" s="1"/>
  <c r="H178" i="2" l="1"/>
  <c r="G178" i="2"/>
  <c r="A10" i="2"/>
  <c r="A11" i="2" s="1"/>
  <c r="A12" i="2" s="1"/>
  <c r="A13" i="2" s="1"/>
  <c r="A14" i="2" s="1"/>
  <c r="A15" i="2" s="1"/>
  <c r="H8" i="2"/>
  <c r="H7" i="2" s="1"/>
  <c r="G8" i="2"/>
  <c r="G7" i="2" s="1"/>
  <c r="F8" i="2"/>
  <c r="F7" i="2" s="1"/>
  <c r="G176" i="2"/>
  <c r="H176" i="2"/>
  <c r="F176" i="2"/>
  <c r="G140" i="2"/>
  <c r="H140" i="2"/>
  <c r="F140" i="2"/>
  <c r="G115" i="2"/>
  <c r="H115" i="2"/>
  <c r="F115" i="2"/>
  <c r="G76" i="2"/>
  <c r="H76" i="2"/>
  <c r="F76" i="2"/>
  <c r="H53" i="2" l="1"/>
  <c r="H6" i="2" s="1"/>
  <c r="G53" i="2"/>
  <c r="G6" i="2" s="1"/>
  <c r="F53" i="2"/>
  <c r="F6" i="2" s="1"/>
  <c r="A17" i="2"/>
  <c r="A18" i="2" s="1"/>
  <c r="A19" i="2" s="1"/>
  <c r="A21" i="2" l="1"/>
  <c r="A22" i="2" s="1"/>
  <c r="A24" i="2" s="1"/>
  <c r="A26" i="2" s="1"/>
  <c r="A28" i="2" s="1"/>
  <c r="A29" i="2" s="1"/>
  <c r="A31" i="2" l="1"/>
  <c r="A32" i="2" l="1"/>
  <c r="A34" i="2" s="1"/>
  <c r="A35" i="2" s="1"/>
  <c r="A36" i="2" s="1"/>
  <c r="A37" i="2" s="1"/>
  <c r="A38" i="2" s="1"/>
  <c r="A39" i="2" s="1"/>
  <c r="A40" i="2" s="1"/>
  <c r="A42" i="2" s="1"/>
  <c r="A43" i="2" s="1"/>
  <c r="A44" i="2" s="1"/>
  <c r="A45" i="2" s="1"/>
  <c r="A47" i="2" s="1"/>
  <c r="A48" i="2" l="1"/>
  <c r="A49" i="2" s="1"/>
  <c r="A52" i="2" s="1"/>
  <c r="A55" i="2" s="1"/>
  <c r="A57" i="2" s="1"/>
  <c r="A58" i="2" s="1"/>
  <c r="A60" i="2" s="1"/>
  <c r="A61" i="2" s="1"/>
  <c r="A62" i="2" s="1"/>
  <c r="A63" i="2" s="1"/>
  <c r="A64" i="2" s="1"/>
  <c r="A65" i="2" s="1"/>
  <c r="A67" i="2" s="1"/>
  <c r="A68" i="2" s="1"/>
  <c r="A69" i="2" s="1"/>
  <c r="A70" i="2" s="1"/>
  <c r="A71" i="2" s="1"/>
  <c r="A72" i="2" s="1"/>
  <c r="A74" i="2" s="1"/>
  <c r="A75" i="2" s="1"/>
  <c r="A77" i="2" s="1"/>
  <c r="A78" i="2" s="1"/>
  <c r="A81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6" i="2" s="1"/>
  <c r="A107" i="2" s="1"/>
  <c r="A108" i="2" s="1"/>
  <c r="A109" i="2" s="1"/>
  <c r="A112" i="2" s="1"/>
  <c r="A113" i="2" s="1"/>
  <c r="A114" i="2" s="1"/>
  <c r="A116" i="2" s="1"/>
  <c r="A117" i="2" s="1"/>
  <c r="A118" i="2" s="1"/>
  <c r="A122" i="2" s="1"/>
  <c r="A132" i="2" s="1"/>
  <c r="A134" i="2" s="1"/>
  <c r="A135" i="2" l="1"/>
  <c r="A136" i="2" s="1"/>
  <c r="A137" i="2" s="1"/>
  <c r="A138" i="2" s="1"/>
  <c r="A139" i="2" s="1"/>
  <c r="A141" i="2" l="1"/>
  <c r="A143" i="2" s="1"/>
  <c r="A151" i="2" s="1"/>
  <c r="A152" i="2" s="1"/>
  <c r="A153" i="2" s="1"/>
  <c r="A154" i="2" s="1"/>
  <c r="A155" i="2" s="1"/>
  <c r="A158" i="2" s="1"/>
  <c r="A159" i="2" s="1"/>
  <c r="A160" i="2" l="1"/>
  <c r="A161" i="2" s="1"/>
  <c r="A162" i="2" s="1"/>
  <c r="A166" i="2" s="1"/>
  <c r="A169" i="2" s="1"/>
  <c r="A170" i="2" s="1"/>
  <c r="A174" i="2" s="1"/>
  <c r="A175" i="2" l="1"/>
  <c r="A177" i="2" s="1"/>
  <c r="A179" i="2" s="1"/>
  <c r="A192" i="2" s="1"/>
  <c r="A197" i="2" s="1"/>
  <c r="A213" i="2" s="1"/>
  <c r="A264" i="2" s="1"/>
</calcChain>
</file>

<file path=xl/sharedStrings.xml><?xml version="1.0" encoding="utf-8"?>
<sst xmlns="http://schemas.openxmlformats.org/spreadsheetml/2006/main" count="733" uniqueCount="493">
  <si>
    <t>euro</t>
  </si>
  <si>
    <t>2020.gads</t>
  </si>
  <si>
    <t>11.Ārlietu ministrija kopā:</t>
  </si>
  <si>
    <t>13.Finanšu ministrija kopā:</t>
  </si>
  <si>
    <t>14.Iekšlietu ministrija kopā:</t>
  </si>
  <si>
    <t>15.Izglītības un zinātnes ministrija kopā:</t>
  </si>
  <si>
    <t>18.Labklājības ministrija kopā:</t>
  </si>
  <si>
    <t>19.Tieslietu ministrija kopā:</t>
  </si>
  <si>
    <t>21.Vides aizsardzības un reģionālās attīstības ministrija kopā:</t>
  </si>
  <si>
    <t>22.Kultūras ministrija kopā:</t>
  </si>
  <si>
    <t>29.Veselības ministrija kopā:</t>
  </si>
  <si>
    <t>17.Satiksmes ministrija kopā:</t>
  </si>
  <si>
    <t>03. Ministru kabinets kopā:</t>
  </si>
  <si>
    <t>2021.gads</t>
  </si>
  <si>
    <t>2022.gads</t>
  </si>
  <si>
    <t>Finanšu ministrs</t>
  </si>
  <si>
    <t>03_01_P</t>
  </si>
  <si>
    <t>Resora "Ministru kabinets" drošas darba vides pilnveidošana</t>
  </si>
  <si>
    <t>Ministru kabineta darbības nodrošināšana, valsts pārvaldes politika</t>
  </si>
  <si>
    <t>19.00.00</t>
  </si>
  <si>
    <t>Valsts administrācijas skola</t>
  </si>
  <si>
    <t>03_02_P</t>
  </si>
  <si>
    <t>Valsts pārvaldes reformas un inovācijas kultūras ieviešana</t>
  </si>
  <si>
    <t>01.00.00</t>
  </si>
  <si>
    <t>03_03_P</t>
  </si>
  <si>
    <t>Vienotas valsts pārvaldes stratēģiskās komunikācijas kapacitātes izveide</t>
  </si>
  <si>
    <t>11_01_P</t>
  </si>
  <si>
    <t>11_02_P</t>
  </si>
  <si>
    <t>11_03_P</t>
  </si>
  <si>
    <t>11_04_P</t>
  </si>
  <si>
    <t>11_09_P</t>
  </si>
  <si>
    <t>11_12_P</t>
  </si>
  <si>
    <t>11_06_P</t>
  </si>
  <si>
    <t>11_13_P</t>
  </si>
  <si>
    <t>Nepieciešamie papildu resursi saistībā ar Apvienotās Karalistes izstāšanos no Eiropas Savienības</t>
  </si>
  <si>
    <t>Latvijas interešu lobēšana par ES daudzgadu budžetu 2021.-2027.gadam</t>
  </si>
  <si>
    <t>Informācijas par spēkā esošajām starptautiskajām un nacionālajām sankcijām nodrošināšana, IKT funkcionalitātes nodrošināšana un pārvaldības spēju stiprināšana pieaugošo kiberdraudu apstākļos, pārstāvniecību ārvalstīs materiāli tehniskais nodrošinājums</t>
  </si>
  <si>
    <t>Latvijas Ārpolitikas institūts</t>
  </si>
  <si>
    <t>Diplomātiskās misijas ārvalstīs</t>
  </si>
  <si>
    <t>97.00.00</t>
  </si>
  <si>
    <t>Nozaru vadība un politikas plānošana</t>
  </si>
  <si>
    <t>06.00.00</t>
  </si>
  <si>
    <t>Latvijas institūts</t>
  </si>
  <si>
    <t>Vispārējā vadība</t>
  </si>
  <si>
    <t>Atbalsta funkciju reorganizācija</t>
  </si>
  <si>
    <t>35_02_P</t>
  </si>
  <si>
    <t>Elektroniskā vēlēšanu administrēšanas lietojumprogramma</t>
  </si>
  <si>
    <t>35_01_P</t>
  </si>
  <si>
    <t>35. Centrālā vēlēšanu komisija</t>
  </si>
  <si>
    <t>Korupcijas novēršanas un apkarošanas birojs</t>
  </si>
  <si>
    <t>Korupcijas novēršanas un apkarošanas biroja analītiskās kapacitātes stiprināšana</t>
  </si>
  <si>
    <t>04_11_P</t>
  </si>
  <si>
    <t>Pratināšanas/pārrunu telpas aprīkošanas ar audio - video tehniku</t>
  </si>
  <si>
    <t>04_09_P</t>
  </si>
  <si>
    <t>Elektronisko datu ievades sistēmas papildfukcionalitātes izveide un sistēmas uzturēšana</t>
  </si>
  <si>
    <t>04_07_P</t>
  </si>
  <si>
    <t>Biroja jaunu automobiļu pilna servisa nomas nodrošināšana</t>
  </si>
  <si>
    <t>04_02_P</t>
  </si>
  <si>
    <t>Biroja ēkas Citadeles ielā 1, Rīgā apsardze</t>
  </si>
  <si>
    <t>04_01_P</t>
  </si>
  <si>
    <t>04. Korupcijas novēršanas un apkarošanas birojs kopā:</t>
  </si>
  <si>
    <t>22_02_H</t>
  </si>
  <si>
    <t>22_03_H</t>
  </si>
  <si>
    <t>Pilsoniskās līdzdalības attīstība un sabiedrības saliedētība</t>
  </si>
  <si>
    <t>22_01_H</t>
  </si>
  <si>
    <t>Komerciālās televīzijas un radio</t>
  </si>
  <si>
    <t>04.00.00</t>
  </si>
  <si>
    <t xml:space="preserve">Satura veidošanai bezmaksas zemes apraidē raidošajām komerctelevīzijām </t>
  </si>
  <si>
    <t>47_06_P_N</t>
  </si>
  <si>
    <t>47. Radio un televīzija</t>
  </si>
  <si>
    <t>Prokuratūras iestāžu uzturēšana</t>
  </si>
  <si>
    <t xml:space="preserve">Prokuroru atalgojuma fonda precizēšana (atvaļinājuma pabalstam nepieciešamā finansējuma precizēšana) </t>
  </si>
  <si>
    <t>32_05_P_N</t>
  </si>
  <si>
    <t>32_02_P_N</t>
  </si>
  <si>
    <t xml:space="preserve">Prokuratūras informācijas tehnoloģiju infrastruktūras uzturēšana un nepieciešamā drošības līmeņa nodrošināšana </t>
  </si>
  <si>
    <t>32_01_P_N</t>
  </si>
  <si>
    <t>32. Prokuratūra</t>
  </si>
  <si>
    <t>Tiesa</t>
  </si>
  <si>
    <t>Informācijas un komunikācijas tehnoloģiju pilnveide</t>
  </si>
  <si>
    <t>30_07_P_N</t>
  </si>
  <si>
    <t>Satversmes tiesas autoparka atjaunošana</t>
  </si>
  <si>
    <t>30_06_P_N</t>
  </si>
  <si>
    <t>Satversmes tiesas tiesneša atlaišanas pabalsts un atlīdzība neizmantotam atvaļinājumam</t>
  </si>
  <si>
    <t>30_05_P_N</t>
  </si>
  <si>
    <t>30_04_P_N</t>
  </si>
  <si>
    <t>Satversmes tiesas darbības nodrošināšanai nepieciešamo pakalpojumu palielinājums</t>
  </si>
  <si>
    <t>30_03_P_N</t>
  </si>
  <si>
    <t>Satversmes tiesas starptautiskās sadarbības organizēšanas pasākumi</t>
  </si>
  <si>
    <t>30_02_P_N</t>
  </si>
  <si>
    <t>30_01_P_N</t>
  </si>
  <si>
    <t>30. Satversmes tiesa</t>
  </si>
  <si>
    <t>Augstākās tiesas informācijas tehnoloģiju infrastruktūras uzturēšanas pasākumu nodrošināšana</t>
  </si>
  <si>
    <t>28_02_P_N</t>
  </si>
  <si>
    <t>28. Augstākā tiesa</t>
  </si>
  <si>
    <t>Valsts kontrole</t>
  </si>
  <si>
    <t xml:space="preserve">Starptautiskas ekspertīzes nodrošināšana Valsts kontroles (VK) revīzijā noziedzīgu nodarījumu ekonomisko un finanšu jomās izmeklēšanas un iztiesāšanas efektivitātes izvērtēšanai </t>
  </si>
  <si>
    <t>24_02_P_N</t>
  </si>
  <si>
    <t>Valsts kontroles (VK) revīziju rezultātu ietekmes stiprināšana efektīvas, atbildīgas, pārredzamas publiskās pārvaldes attīstībai</t>
  </si>
  <si>
    <t>24_01_P_N</t>
  </si>
  <si>
    <t>24. Valsts kontrole</t>
  </si>
  <si>
    <t>Satversmes aizsardzība</t>
  </si>
  <si>
    <t>43.00.00</t>
  </si>
  <si>
    <t>Satversmes aizsardzības biroja darbības nodrošināšana (klasificēta informācija)</t>
  </si>
  <si>
    <t>19. Tieslietu ministrija (Satversmes aizsardzības birojs)</t>
  </si>
  <si>
    <t>Fizisko personu datu aizsardzība</t>
  </si>
  <si>
    <t>Tiesībsarga birojs</t>
  </si>
  <si>
    <t>Tiesībsarga biroja kapacitātes stiprināšana</t>
  </si>
  <si>
    <t>05_03_P_N</t>
  </si>
  <si>
    <t>Nacionālais preventīvais mehānisms</t>
  </si>
  <si>
    <t>05_02_P_N</t>
  </si>
  <si>
    <t>05_01_P_N</t>
  </si>
  <si>
    <t>05. Tiesībsarga birojs</t>
  </si>
  <si>
    <t>Rīgas pils Svētku zāles griestu gleznojumi</t>
  </si>
  <si>
    <t>01_07_P_N</t>
  </si>
  <si>
    <t>Personas, kura ieņēma Valsts prezidenta amatu Raimonda Vējoņa portreta gleznošana</t>
  </si>
  <si>
    <t>01_06_P_N</t>
  </si>
  <si>
    <t>01_05_P_N</t>
  </si>
  <si>
    <t>01_04_P_N</t>
  </si>
  <si>
    <t>01_03_P_N</t>
  </si>
  <si>
    <t>01_02_P_N</t>
  </si>
  <si>
    <t>01_01_P_N</t>
  </si>
  <si>
    <t>01. Valsts prezidents kanceleja</t>
  </si>
  <si>
    <t>Budžeta programmas (apakšprogrammas) kods un nosaukums</t>
  </si>
  <si>
    <t>Prioritāra pasākuma nosaukums</t>
  </si>
  <si>
    <t>Prioritāra pasākuma kods</t>
  </si>
  <si>
    <t>N.p.k.</t>
  </si>
  <si>
    <t>Atbalstītais papildu finansējums prioritārajiem pasākumiem</t>
  </si>
  <si>
    <t>Prioritārie pasākumi - PAVISAM KOPĀ:</t>
  </si>
  <si>
    <t>I. Neatkarīgo institūciju prioritārie pasākumi kopā:</t>
  </si>
  <si>
    <t>32.00.00</t>
  </si>
  <si>
    <t>13_02_P</t>
  </si>
  <si>
    <t>33.00.00</t>
  </si>
  <si>
    <t>14_01_P</t>
  </si>
  <si>
    <t>14_52_P</t>
  </si>
  <si>
    <t>14_35_P</t>
  </si>
  <si>
    <t>14_67_P</t>
  </si>
  <si>
    <t>Valsts sociālās apdrošināšanas iemaksu veikšanas nodrošināšana par profesionālajiem sportistiem</t>
  </si>
  <si>
    <t>14_02_P</t>
  </si>
  <si>
    <t>14_03_P</t>
  </si>
  <si>
    <t>14_04_P</t>
  </si>
  <si>
    <t>Valsts robežsardzes gaisa kuģu uzturēšana un dzinēja kapitālais remonts</t>
  </si>
  <si>
    <t>14_05_P</t>
  </si>
  <si>
    <t>14_06_P</t>
  </si>
  <si>
    <t>14_07_P</t>
  </si>
  <si>
    <t>Atlīdzība par reprogrāfisko reproducēšanu</t>
  </si>
  <si>
    <t>Budžeta resors "74.Gadskārtējā valsts budžeta izpildes procesā pārdalāmais finansējums" kopā:</t>
  </si>
  <si>
    <t>zane.adijane@fm.gov.lv</t>
  </si>
  <si>
    <t>22_03_P</t>
  </si>
  <si>
    <t>Kultūras pasākumi, sadarbības līgumi un programmas</t>
  </si>
  <si>
    <t>22_13_P</t>
  </si>
  <si>
    <t>22_04_P</t>
  </si>
  <si>
    <t>Filmu nozare</t>
  </si>
  <si>
    <t>22_07_P</t>
  </si>
  <si>
    <t>21.00.00</t>
  </si>
  <si>
    <t>Kultūras mantojums</t>
  </si>
  <si>
    <t>22_02_P</t>
  </si>
  <si>
    <t>20.00.00</t>
  </si>
  <si>
    <t>Kultūrizglītība</t>
  </si>
  <si>
    <t>22_06_P</t>
  </si>
  <si>
    <t>22_09_P</t>
  </si>
  <si>
    <t>Mākslas un literatūra</t>
  </si>
  <si>
    <t>22_01_P</t>
  </si>
  <si>
    <t>Jaunais politisko organizāciju (partiju) finansēšanas modelis</t>
  </si>
  <si>
    <t>Noziedzīgi iegūtu līdzekļu legalizācijas un terorisma finansēšanas novēršanas pasākumu nodrošināšana</t>
  </si>
  <si>
    <t xml:space="preserve">Noziedzīgi iegūtu līdzekļu legalizācijas un terorisma finansēšanas novēršana </t>
  </si>
  <si>
    <t>Zane Adijāne, tel.67095437</t>
  </si>
  <si>
    <t xml:space="preserve">Finansējums no 2019.gada 1.septembra palielinātās pedagogu zemākās mēneša darba algas likmes līdz 750 euro nodrošināšanai pilnam gadam  </t>
  </si>
  <si>
    <t>Augstākā tiesa</t>
  </si>
  <si>
    <t>Prokuratūra</t>
  </si>
  <si>
    <t>Satversmes tiesa</t>
  </si>
  <si>
    <t>10. Aizsardzības ministrija</t>
  </si>
  <si>
    <t>12. Ekonomikas ministrija</t>
  </si>
  <si>
    <t>14. Iekšlietu ministrija</t>
  </si>
  <si>
    <t xml:space="preserve">15. Izglītības un zinātnes ministrija </t>
  </si>
  <si>
    <t>22. Kultūras ministrija</t>
  </si>
  <si>
    <t>18. Labklājības ministrija</t>
  </si>
  <si>
    <t xml:space="preserve">19. Tieslietu ministrija </t>
  </si>
  <si>
    <t>29. Veselības ministrija</t>
  </si>
  <si>
    <t xml:space="preserve">16. Zemkopības ministrija </t>
  </si>
  <si>
    <t>21. Vides aizsardzības un reģionālās attīstības ministrija</t>
  </si>
  <si>
    <t>Neatkarīgās institūcijas:</t>
  </si>
  <si>
    <t>Ministrijas un citas centrālās valsts iestādes:</t>
  </si>
  <si>
    <t>Ārstniecības personu darba samaksas pieauguma nodrošināšana</t>
  </si>
  <si>
    <t>Valsts prezidenta kancelejas amatu vietu un darbinieku atalgojuma palielināšana</t>
  </si>
  <si>
    <t>Valsts prezidenta ārpolitikas darbības nodrošināšana</t>
  </si>
  <si>
    <t>Šifrēšanas iekārtas SINA Box iegāde NDP vajadzībām</t>
  </si>
  <si>
    <t xml:space="preserve">Jaunas Lietvedības un Apžēlošanas dienesta sistēmas izstrāde, ieviešana un licences iegāde </t>
  </si>
  <si>
    <t>Jaunas Valsts prezidenta Kancelejas tīmekļvietnes www.president.lv izstrāde</t>
  </si>
  <si>
    <t>Čeku loterija - ēnu ekonomikas mazināšana riskantajās nozarēs</t>
  </si>
  <si>
    <t xml:space="preserve">Iepirkumu uzraudzības biroja un Izložu un azartspēļu uzraudzības inspekcijas darbības spēju stiprināšana, ieskaitot pakalpojumu un  procesu modernizēšanu un pilnveidošanu </t>
  </si>
  <si>
    <t xml:space="preserve">39.02.00 </t>
  </si>
  <si>
    <t>Sabiedrisko mediju iziešana no reklāmas tirgus, t.sk,:</t>
  </si>
  <si>
    <t>02.00.00</t>
  </si>
  <si>
    <t xml:space="preserve">Latvijas Radio programmu veidošana un izplatīšana </t>
  </si>
  <si>
    <t>03.01.00</t>
  </si>
  <si>
    <t xml:space="preserve">Latvijas Televīzijas programmu veidošana un izplatīšana </t>
  </si>
  <si>
    <t>Nozares vadība</t>
  </si>
  <si>
    <t>Materiāltehniskais nodrošinājums Prokuratūrai noteikto funkciju izpildei sakarā ar tiesu teritoriālo reformu</t>
  </si>
  <si>
    <t>17_03_P</t>
  </si>
  <si>
    <t>Autoceļu sakārtošanas programma 2014. - 2023.gadam</t>
  </si>
  <si>
    <t>Valsts autoceļu uzturēšana un atjaunošana</t>
  </si>
  <si>
    <t>17_07_P</t>
  </si>
  <si>
    <t>Elektronisko sakaru infrastruktūras kartēšanas risinājuma priekšizpēte</t>
  </si>
  <si>
    <t>17_14_P</t>
  </si>
  <si>
    <t>Analītiskā materiāla sagtavošana platjoslas elektronisko sakaru tīklu attīstības plāna 2021.-2027.gadam izstrādes vajadzībām</t>
  </si>
  <si>
    <t>21_01_P</t>
  </si>
  <si>
    <t>Administratīvi teritoriālās reformas īstenošana</t>
  </si>
  <si>
    <t>30.00.00</t>
  </si>
  <si>
    <t>Attīstības nacionālie atbalsta instrumenti</t>
  </si>
  <si>
    <t>20.01.00</t>
  </si>
  <si>
    <t>Pārtikas drošības un veterinārmedicīnas valsts uzraudzība un kontrole</t>
  </si>
  <si>
    <t>21.02.00</t>
  </si>
  <si>
    <t>Sabiedriskā finansējuma administrēšana un valsts uzraudzība lauksaimniecībā</t>
  </si>
  <si>
    <t>24.01.00</t>
  </si>
  <si>
    <t>Meža resursu valsts uzraudzība</t>
  </si>
  <si>
    <t>27.00.00</t>
  </si>
  <si>
    <t>Augu veselība un augu aprites uzraudzība</t>
  </si>
  <si>
    <t>23.01.00</t>
  </si>
  <si>
    <t>Valsts vides dienests</t>
  </si>
  <si>
    <t>23.02.00</t>
  </si>
  <si>
    <t>Vides pārraudzības valsts birojs</t>
  </si>
  <si>
    <t>24.06.00</t>
  </si>
  <si>
    <t>Latvijas Dabas muzeja darbības nodrošināšana</t>
  </si>
  <si>
    <t>Atalgojuma celšana kultūras nozarē nodarbinātajiem</t>
  </si>
  <si>
    <t>19.07.00</t>
  </si>
  <si>
    <t>22.05.00</t>
  </si>
  <si>
    <t>Valsts vienotā bibliotēku informācijas sistēma</t>
  </si>
  <si>
    <t>25.01.00</t>
  </si>
  <si>
    <t>Valsts kultūrkapitāla fonda darbības nodrošināšana</t>
  </si>
  <si>
    <t>Nozaru vadības un politikas plānošana</t>
  </si>
  <si>
    <t>Uz izcilību orientēta un mērķtiecīgā nacionālajā pasūtījumā balstīta kultūrizglītības sistēma</t>
  </si>
  <si>
    <t>Latvijas valsts simtgadē uzsākto iniciatīvu ilgtspēja</t>
  </si>
  <si>
    <t>Filmu projekti, kas stiprina valstiskumu un piederību Latvijai, un ārvalstu filmām</t>
  </si>
  <si>
    <t>19.03.00</t>
  </si>
  <si>
    <t>Flmu nozare</t>
  </si>
  <si>
    <t>Kultūras mantojuma digitālā infrastruktūra un pakalpojumi</t>
  </si>
  <si>
    <t>Kultūras infrastruktūras ēku atjaunošanas programma "Mantojums 2030"</t>
  </si>
  <si>
    <t>22_08_P</t>
  </si>
  <si>
    <t>Valsts kultūrkapitāla fonda (VKKF) stiprināšana (jaunrades stipendijas, nevalstisko teātru daudzveidība)</t>
  </si>
  <si>
    <t>25.02.00</t>
  </si>
  <si>
    <t>Valsts kultūrkapitāla fonda programmu un projektu konkursi</t>
  </si>
  <si>
    <t>Likteņdārza uzturēšana</t>
  </si>
  <si>
    <t>22.02.00</t>
  </si>
  <si>
    <t>22_14_P</t>
  </si>
  <si>
    <t>26.01.00</t>
  </si>
  <si>
    <t>Sabiedrības integrācijas pasākumu īstenošana</t>
  </si>
  <si>
    <t xml:space="preserve">Aktuālie informatīvās telpas drošības pasākumi - mākoņtehnoloģiju pakalpojuma nodrošināšana un monitoringa centra kapacitātes stiprināšana; </t>
  </si>
  <si>
    <t>12.00.00</t>
  </si>
  <si>
    <t>Kara muzejs</t>
  </si>
  <si>
    <t>22.10.00</t>
  </si>
  <si>
    <t>Starptautisko operāciju un Nacionālo bruņoto spēku personālsastāva centralizētais atalgojums</t>
  </si>
  <si>
    <t>Aizsardzības īpašuma pārvaldīšana</t>
  </si>
  <si>
    <t>34.00.00</t>
  </si>
  <si>
    <t>Jaunsardzes centrs</t>
  </si>
  <si>
    <t>Atlīdzības palielinājums Iekšlietu sistēmas iestāžu amatpersonām ar speciālo dienesta pakāpi,  tajā skaitā:</t>
  </si>
  <si>
    <t>Personāla resursu piesaiste (kadetu atlīdzības palielinājums)</t>
  </si>
  <si>
    <t>06.01.00</t>
  </si>
  <si>
    <t xml:space="preserve">07.00.00 </t>
  </si>
  <si>
    <t>10.00.00</t>
  </si>
  <si>
    <t xml:space="preserve">Izmeklētāju mēnešalgas atbilstības rajona prokurora mēnešalgai nodrošināšana </t>
  </si>
  <si>
    <t>42.00.00</t>
  </si>
  <si>
    <t>Personāla resursu piesaiste (mēnešalgas palielināšana iztikas minimuma nodrošināšanai)</t>
  </si>
  <si>
    <t>Pakalpojumu sadārdzinājums</t>
  </si>
  <si>
    <t>40.02.00</t>
  </si>
  <si>
    <t>Valsts robežsardzes esošo autotransportlīdzekļu uzturēšana un remonts</t>
  </si>
  <si>
    <t>38.05.00</t>
  </si>
  <si>
    <t xml:space="preserve">Iekšlietu resora informācijas aprites drošības uzlabošana </t>
  </si>
  <si>
    <t>02.03.00</t>
  </si>
  <si>
    <t xml:space="preserve">Latvijas Republikas valsts robežas joslas gar Baltkrievijas Republikas un Krievijas federācijas robežu izbūve </t>
  </si>
  <si>
    <t xml:space="preserve">Valsts drošības dienesta darbības kapacitātes stiprināšana </t>
  </si>
  <si>
    <t>09.00.00</t>
  </si>
  <si>
    <t xml:space="preserve">Valsts ugunsdzēsības un glābšanas dienesta autotransporta bāzes uzturēšana un atjaunošana atbilstoši normatīvu prasībām </t>
  </si>
  <si>
    <t xml:space="preserve">Valsts policijas amatpersonu ar speciālajām dienesta pakāpēm nodrošināšana ar  formas tērpiem </t>
  </si>
  <si>
    <t>14_22_P</t>
  </si>
  <si>
    <t>Veselības aprūpes izdevumu kompensāciju izmaksas nodrošināšana Iekšlietu ministrijas sistēmas iestāžu un Ieslodzījuma vietu pārvaldes amatpersonām ar speciālajām dienesta pakāpēm</t>
  </si>
  <si>
    <t>14_51_P</t>
  </si>
  <si>
    <t>1991.gada barikāžu dalībnieka statusa apliecinošu apliecību izsniegšana un reģistrācija</t>
  </si>
  <si>
    <t>40.01.00</t>
  </si>
  <si>
    <t>11.01.00</t>
  </si>
  <si>
    <t>07.00.00</t>
  </si>
  <si>
    <t>27.12.00</t>
  </si>
  <si>
    <t>LIAA darbības nodrošināšana</t>
  </si>
  <si>
    <t>04.01.00</t>
  </si>
  <si>
    <t>Ieslodzījuma vietas</t>
  </si>
  <si>
    <t>03.02.00</t>
  </si>
  <si>
    <t>Nekustamā īpašauma tiesību politikas īstenošana</t>
  </si>
  <si>
    <t>03.03.00</t>
  </si>
  <si>
    <t>Juridiskās palīdzības nodrošināšana</t>
  </si>
  <si>
    <t>19_01_P</t>
  </si>
  <si>
    <t>Jauna cietuma būvniecība Liepājā</t>
  </si>
  <si>
    <t>Ieslodzījuma vietu būvniecība</t>
  </si>
  <si>
    <t>19_02_P</t>
  </si>
  <si>
    <t>Valsts probācijas dienesta nodarbināto atlīdzības pieaugums</t>
  </si>
  <si>
    <t>Probācijas īstenošana</t>
  </si>
  <si>
    <t>19_04_P</t>
  </si>
  <si>
    <t>Atlīdzības palielinājums Ieslodzījuma vietu pārvaldes amatpersonām ar speciālo dienesta pakāpi</t>
  </si>
  <si>
    <t>19_09_P</t>
  </si>
  <si>
    <t>Izvērtēšanas ziņojuma sastādīšana nepilngadīgajām personām</t>
  </si>
  <si>
    <t>19_11_P</t>
  </si>
  <si>
    <t xml:space="preserve">Valsts tiesu ekspertīžu biroja kapacitātes stiprināšana </t>
  </si>
  <si>
    <t>Ieslodzījuma vietu infrastruktūras uzturēšana</t>
  </si>
  <si>
    <t>19. Tieslietu ministrija (Zemesgrāmatu nodaļas, rajonu (pilsētu) tiesas, apgabaltiesas)</t>
  </si>
  <si>
    <t>19_02_P_N</t>
  </si>
  <si>
    <t>Tiesu infrastruktūras attīstība</t>
  </si>
  <si>
    <t>Apgabaltiesas un rajonu (pilsētu) tiesas</t>
  </si>
  <si>
    <t>19_03_P_N</t>
  </si>
  <si>
    <t>Mākoņpakalpojumu licenču atjaunošana un uzturēšana</t>
  </si>
  <si>
    <t>19_01_P_SAB_</t>
  </si>
  <si>
    <t>19. Tieslietu ministrija (Datu valsts inspekcija)</t>
  </si>
  <si>
    <t>19_01_P_DVI</t>
  </si>
  <si>
    <t>Vispārīgās datu aizsardzības regulas piemērošana un tās uzlikto funkciju nodrošināšana</t>
  </si>
  <si>
    <t>28_01_P_N</t>
  </si>
  <si>
    <t>Latvijas Republikas Augstākās tiesas darbinieku atalgojuma palielināšana</t>
  </si>
  <si>
    <t>Satversmes tiesas darbinieku atlīdzības palielināšana</t>
  </si>
  <si>
    <t>Remonta, uzturēšanas an aprīkojuma izdevumi</t>
  </si>
  <si>
    <t>32_04_P_N</t>
  </si>
  <si>
    <t xml:space="preserve">Prokuratūras darbinieku mēnešalgas palielināšana </t>
  </si>
  <si>
    <t>Demogrāfija</t>
  </si>
  <si>
    <t>15_02_P</t>
  </si>
  <si>
    <t>Finansējuma pieaugums Fundamentalo un lietišķo pētījumu programmas projektu īstenošanai</t>
  </si>
  <si>
    <t>Zinātniskās darbības nodrošināšana</t>
  </si>
  <si>
    <t>15_03_P</t>
  </si>
  <si>
    <t>Jaunā studiju un studējošo kreditēšanas modeļa ieviešana un studējošo kredītu dzēšana bērnu piedzimšanas gadījumos abiem vecākiem</t>
  </si>
  <si>
    <t>Studējošo un studiju kreditēšana</t>
  </si>
  <si>
    <t>15_04_P</t>
  </si>
  <si>
    <t>Nodrošināt atbalsta mehānismu  jaunatnes organizācijām un paredzēt papildus valsts budžeta finansējumu to darbības nodrošināšanai</t>
  </si>
  <si>
    <t>Jaunatnes politikas valsts programma</t>
  </si>
  <si>
    <t>15_10_P</t>
  </si>
  <si>
    <t>Dalība Eiropas Kodolpētniecības organizācijā Asociētās dalībavalsts statusā (CERN), t.sk.:</t>
  </si>
  <si>
    <t>05.12.00.</t>
  </si>
  <si>
    <t>Valsts pētījumu programmas</t>
  </si>
  <si>
    <t>15_11_P</t>
  </si>
  <si>
    <t>Dalība Eiropas Kosmosa aģentūras Sadarbības valsts vai Asociētās dalībvalsts statusā</t>
  </si>
  <si>
    <t>Eiropas Savienības lietas un starptautiskā sadarbība</t>
  </si>
  <si>
    <t>15_17_P</t>
  </si>
  <si>
    <t>Vispārējās, profesionālās un augstākās izglītības satura apguvē iesaistītā personāla profesionālā sagatavošana un pilnveide</t>
  </si>
  <si>
    <t>Pedagogu profesionālās kompetences pilnveidošana</t>
  </si>
  <si>
    <t>15_21_P</t>
  </si>
  <si>
    <t>Zinātnisko institūciju darbības starptautiskais novērtējums</t>
  </si>
  <si>
    <t>Zinātnes bāzes finansējums</t>
  </si>
  <si>
    <t>15_01_H</t>
  </si>
  <si>
    <t>62.Mērķdotācijas pašvaldībām</t>
  </si>
  <si>
    <t>Mērķdotācijas izglītības pasākumiem</t>
  </si>
  <si>
    <t>05.00.00</t>
  </si>
  <si>
    <t>Mērķdotācijas pašvaldībām – pašvaldību izglītības iestāžu pedagogu darba samaksai un valsts sociālās apdrošināšanas obligātajām iemaksām</t>
  </si>
  <si>
    <t xml:space="preserve"> Mērķdotācijas pašvaldībām – pašvaldību izglītības iestādēs bērnu no piecu gadu vecuma izglītošanā nodarbināto pedagogu darba samaksai un valsts sociālās apdrošināšanas obligātajām iemaksām</t>
  </si>
  <si>
    <t>01.03.00</t>
  </si>
  <si>
    <t xml:space="preserve"> Sociālās korekcijas izglītības iestāde</t>
  </si>
  <si>
    <t xml:space="preserve"> Dotācija privātajām mācību iestādēm</t>
  </si>
  <si>
    <t>Vispārējās izglītības atbalsta pasākumi</t>
  </si>
  <si>
    <t>02.01.00</t>
  </si>
  <si>
    <t>Profesionālās izglītības programmu īstenošana</t>
  </si>
  <si>
    <t>09.10.00</t>
  </si>
  <si>
    <t xml:space="preserve"> Murjāņu sporta ģimnāzija</t>
  </si>
  <si>
    <t>09.19.00</t>
  </si>
  <si>
    <t>Finansējums profesionālās ievirzes sporta izglītības programmu pedagogu darba samaksai un valsts sociālās apdrošināšanas obligātajām iemaksām</t>
  </si>
  <si>
    <t>Profesionālā izglītība</t>
  </si>
  <si>
    <t>05.37.00</t>
  </si>
  <si>
    <t xml:space="preserve"> Sociālās integrācijas valsts aģentūras administrēšana un profesionālās un sociālās rehabilitācijas pakalpojumu nodrošināšana</t>
  </si>
  <si>
    <t>19.Tieslietu ministrija</t>
  </si>
  <si>
    <t xml:space="preserve"> Ieslodzījuma vietas</t>
  </si>
  <si>
    <t>Augstākā medicīnas izglītība</t>
  </si>
  <si>
    <t>33.09.00</t>
  </si>
  <si>
    <t>Interešu izglītības nodrošināšana VSIA "Bērnu klīniskā universitātes slimnīca"</t>
  </si>
  <si>
    <t>Nozaru valsts pētījuma programmas</t>
  </si>
  <si>
    <t>15_02_H</t>
  </si>
  <si>
    <t>13.Finanšu ministrija</t>
  </si>
  <si>
    <t xml:space="preserve">97.00.00 </t>
  </si>
  <si>
    <t>Nozaru vadības un politikas veidošana</t>
  </si>
  <si>
    <t xml:space="preserve"> Valsts pētījumu programmas</t>
  </si>
  <si>
    <t>21.Vides aizsardzības un reģionālās attīstības ministrija</t>
  </si>
  <si>
    <t xml:space="preserve">30.00.00 </t>
  </si>
  <si>
    <t>Sociālās korekcijas izglītības iestāde</t>
  </si>
  <si>
    <t>03.11.00</t>
  </si>
  <si>
    <t>Koledžas</t>
  </si>
  <si>
    <t>Murjāņu sporta ģimnāzija</t>
  </si>
  <si>
    <t>09.12.00</t>
  </si>
  <si>
    <t>Latvijas Sporta muzejs</t>
  </si>
  <si>
    <t>42.05.00</t>
  </si>
  <si>
    <t>Valsts izglītības attīstības aģentūras darbības nodrošināšana</t>
  </si>
  <si>
    <t>08. Sabiedrības integrācijas fonds</t>
  </si>
  <si>
    <t>Latvijas Goda ģimenes programmas tvēruma un "3+ Ģimenes karte" apliecības pilnveide</t>
  </si>
  <si>
    <t>Sabiedrības integrācijas fonda vadība</t>
  </si>
  <si>
    <t xml:space="preserve">Vēstniecības Austrālijā atvēršana un darbības nodrošināšana     </t>
  </si>
  <si>
    <t xml:space="preserve">01.04.00 </t>
  </si>
  <si>
    <t>Latvijas ārlietu dienesta personāla spēju attīstība</t>
  </si>
  <si>
    <t>NATO ārlietu ministru sanāksmes organizēšana Latvijā 2021.gadā</t>
  </si>
  <si>
    <t>25. Pārresoru koordinācijas centrs</t>
  </si>
  <si>
    <t>Starpnozaru sadarbības un atbalsta sistēmas pilnveides uzsākšana, pirmsskolas vecuma bērnu ar attīstības, uzvedības un psihisko traucējumu riskiem, Multimodāla agrīnās intervences programma STOP 4-7.</t>
  </si>
  <si>
    <t xml:space="preserve">01.00.00 </t>
  </si>
  <si>
    <t>Pārresoru koordinācijas centra darbības nodrošināšana</t>
  </si>
  <si>
    <t>Valsts policija</t>
  </si>
  <si>
    <t>Ugunsdrošība, glābšana un civilā aizsardzība</t>
  </si>
  <si>
    <t>Valsts robežsardzes darbība</t>
  </si>
  <si>
    <t>Iekšējās drošības biroja darbība</t>
  </si>
  <si>
    <t>Nekustamais īpašums un centralizētais iepirkums</t>
  </si>
  <si>
    <t>Veselības aprūpe un fiziskā sagatavotība</t>
  </si>
  <si>
    <t>Vienotās sakaru un informācijas sistēmas uzturēšana un vadība</t>
  </si>
  <si>
    <t>Valsts drošības dienesta darbība</t>
  </si>
  <si>
    <t>Pilsonības un migrācijas lietu pārvalde</t>
  </si>
  <si>
    <t>Administrēšana</t>
  </si>
  <si>
    <t>29_01_P</t>
  </si>
  <si>
    <t>Inovatīvie medikamenti onkoloģijā</t>
  </si>
  <si>
    <t>33.03.00</t>
  </si>
  <si>
    <t>Kompensējamo medikamentu un materiālu apmaksāšana</t>
  </si>
  <si>
    <t>Inovatīvie medikamenti kardioloģijā</t>
  </si>
  <si>
    <t>29_02_P</t>
  </si>
  <si>
    <t>Plāna reto slimību jomā 2017.-2020.gadam realizācija</t>
  </si>
  <si>
    <t>33.12.00</t>
  </si>
  <si>
    <t>Reto slimību medikamentozā ārstēšana bērniem</t>
  </si>
  <si>
    <t>29_03_P</t>
  </si>
  <si>
    <t>Darba samaksas pieauguma nodrošināšana Veselības ministrijas un tās padotības iestādes (Nacionālā veselības dienesta) amatpersonām (darbiniekiem) funkciju nodrošināšanai</t>
  </si>
  <si>
    <t>45.01.00</t>
  </si>
  <si>
    <t>Veselības aprūpes finansējuma administrēšana un ekonomiskā novērtēšana</t>
  </si>
  <si>
    <t>29_01_H</t>
  </si>
  <si>
    <t>Stacionārajās ārstniecības iestādēs strādājošo ārstniecības personu darba samaksas pieaugums</t>
  </si>
  <si>
    <t>33.17.00</t>
  </si>
  <si>
    <t>Neatliekamās medicīniskās palīdzības nodrošināšana stacionārās ārstniecības iestādēs</t>
  </si>
  <si>
    <t>33.18.00</t>
  </si>
  <si>
    <t>Plānveida stacionāro veselības aprūpes pakalpojumu nodrošināšana</t>
  </si>
  <si>
    <t xml:space="preserve">Neatliekamās medicīniskās palīdzības ārstniecības personu un pārējo darbinieku plānotais darba samaksas pieaugums </t>
  </si>
  <si>
    <t>39.04.00</t>
  </si>
  <si>
    <t>Neatliekamā medicīniskā palīdzība</t>
  </si>
  <si>
    <t xml:space="preserve">Psihiatrijas plāna ietvaros ārstniecības personu plānotais darba samaksas pieaugums </t>
  </si>
  <si>
    <t>33.16.00</t>
  </si>
  <si>
    <t>Pārējo ambulatoro veselības aprūpes pakalpojumu nodrošināšana</t>
  </si>
  <si>
    <t>Ģimenes ārstu kapitācijas naudas pieaugums</t>
  </si>
  <si>
    <t>33.14.00</t>
  </si>
  <si>
    <t>Primārās ambulatorās veselības aprūpes nodrošināšana</t>
  </si>
  <si>
    <t>19. Tieslietu ministrija</t>
  </si>
  <si>
    <t xml:space="preserve"> 04.01.00</t>
  </si>
  <si>
    <t>06.02.00</t>
  </si>
  <si>
    <t>Medicīnas vēstures muzejs</t>
  </si>
  <si>
    <t>39.06.00</t>
  </si>
  <si>
    <t>Tiesu medicīniskā ekspertīze</t>
  </si>
  <si>
    <t>Mediācija ģimeņu stabilitātes stiprināšanai un šķirto laulību skaita samazināšanai</t>
  </si>
  <si>
    <t>Dotācijas reliģiskajām organizācijām, biedrībām un nodibinājumiem</t>
  </si>
  <si>
    <t>09.05.00</t>
  </si>
  <si>
    <t>Ģimenei draudzīga pašvaldība</t>
  </si>
  <si>
    <t xml:space="preserve">21. Vides aizsardzības un reģionālās attīstības ministrija </t>
  </si>
  <si>
    <t>II. Ministriju un citu centrālo valsts iestāžu prioritārie pasākumi kopā:</t>
  </si>
  <si>
    <t>Minimālās algas palielināšana līdz 500 eiro ar 2021.gada 1.janvāri</t>
  </si>
  <si>
    <t>pamatbudžets:</t>
  </si>
  <si>
    <t>speciālais budžets:</t>
  </si>
  <si>
    <t>18_01_H</t>
  </si>
  <si>
    <t>Minimālo pensiju paaugstināšana</t>
  </si>
  <si>
    <t>Valsts pensiju speciālais budžets</t>
  </si>
  <si>
    <t>04.04.00</t>
  </si>
  <si>
    <t>Invaliditātes, maternitātes un slimības speciālais budžets</t>
  </si>
  <si>
    <t>04.03.00</t>
  </si>
  <si>
    <t>Darba negadījumu speciālais budžets</t>
  </si>
  <si>
    <t>Valsts sociālā nodrošinājuma pabalsta pārskatīšana personām ar invaliditāti</t>
  </si>
  <si>
    <t>Valsts sociālie pabalsti (pamatbudžets)</t>
  </si>
  <si>
    <t>Ģimenei draudzīga darbavieta</t>
  </si>
  <si>
    <t>Valsts programma bērnu un ģimenes stāvokļa uzlabošanai (pamatbudžets)</t>
  </si>
  <si>
    <t>Sociālās integrācijas valsts aģentūras administrēšana un profesionālās un sociālās rehabilitācijas pakalpojumu nodrošināšana</t>
  </si>
  <si>
    <t>05.03.00</t>
  </si>
  <si>
    <t>Aprūpe valsts sociālās aprūpes institūcijās</t>
  </si>
  <si>
    <t>04.02.00</t>
  </si>
  <si>
    <t>35. Centrālā vēlēšanu komisija kopā:</t>
  </si>
  <si>
    <t>III. Starpnozaru prioritārie pasākumi kopā:</t>
  </si>
  <si>
    <t>J. Reirs</t>
  </si>
  <si>
    <t>Atbalsts minimālo ienākumu līmeņa palielināšanai, tajā skaitā:</t>
  </si>
  <si>
    <t>18_05_P</t>
  </si>
  <si>
    <t>Pakalpojumu kvalitātes paaugstināšana valsts sociālās aprūpes centros</t>
  </si>
  <si>
    <t>Aprūpe valsts sociālās aprūpes institūcijās (pamatbudžets)</t>
  </si>
  <si>
    <t>Kompensējamo medikamentu un materiālu sistēmas uzlabošana, tajā skaitā:</t>
  </si>
  <si>
    <t>Ārstniecības personu darba samaksas pieauguma nodrošināšana, tajā skaitā:</t>
  </si>
  <si>
    <t>Apgrūtināto teritoriju informācijas sistēmas (ATIS) ieviešana</t>
  </si>
  <si>
    <t>03.04.00</t>
  </si>
  <si>
    <t>09.02.00</t>
  </si>
  <si>
    <t>23.06.00</t>
  </si>
  <si>
    <t>Tiesu ekspertīžu veikšana</t>
  </si>
  <si>
    <t xml:space="preserve">25_11_H_
DLC
</t>
  </si>
  <si>
    <t>25_04_H_
DLC</t>
  </si>
  <si>
    <t>25_03_H_
DLC</t>
  </si>
  <si>
    <t>25_16_H_
DLC</t>
  </si>
  <si>
    <t xml:space="preserve">Budžeta resors "74.Gadskārtējā valsts budžeta izpildes procesā pārdalāmais finansējums" </t>
  </si>
  <si>
    <t>Demogrāfijas pasākumi</t>
  </si>
  <si>
    <t xml:space="preserve">11.00.00 </t>
  </si>
  <si>
    <t>Pielikums 
informatīvajam ziņojumam “Par prioritārajiem pasākumiem valsts budžetam 2020.gadam un ietvaram 2020.–2022.gadam”</t>
  </si>
  <si>
    <t>Valsts prezidenta darbības nodrošināšana</t>
  </si>
  <si>
    <t>Valsts ieņēmumu un muitas politikas nodrošināšana</t>
  </si>
  <si>
    <t>Iepirkumu uzraudzības birojs</t>
  </si>
  <si>
    <t>Izložu un azartspēļu organizēšanas un norises uzraudzība</t>
  </si>
  <si>
    <t>05.01.00</t>
  </si>
  <si>
    <t>05.12.00</t>
  </si>
  <si>
    <t>16.00.00</t>
  </si>
  <si>
    <t>01.11.00</t>
  </si>
  <si>
    <t>05.02.00</t>
  </si>
  <si>
    <t>01.05.00</t>
  </si>
  <si>
    <t>01.08.00</t>
  </si>
  <si>
    <t>22.01.00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</si>
</sst>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2"/>
      <color theme="1"/>
      <name val="Times New Roman"/>
      <family val="2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u/>
      <sz val="12"/>
      <color theme="10"/>
      <name val="Times New Roman"/>
      <family val="2"/>
      <charset val="186"/>
    </font>
    <font>
      <sz val="10"/>
      <color theme="1"/>
      <name val="Times New Roman"/>
      <family val="2"/>
      <charset val="186"/>
    </font>
    <font>
      <sz val="9"/>
      <name val="Times New Roman"/>
      <family val="1"/>
      <charset val="186"/>
    </font>
    <font>
      <i/>
      <sz val="10"/>
      <color rgb="FF7030A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theme="1"/>
      <name val="Arial"/>
      <family val="2"/>
      <charset val="186"/>
    </font>
    <font>
      <u/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6" fillId="0" borderId="0"/>
    <xf numFmtId="0" fontId="12" fillId="0" borderId="0" applyNumberFormat="0" applyFill="0" applyBorder="0" applyAlignment="0" applyProtection="0"/>
    <xf numFmtId="0" fontId="17" fillId="0" borderId="0"/>
  </cellStyleXfs>
  <cellXfs count="218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Fill="1"/>
    <xf numFmtId="0" fontId="2" fillId="0" borderId="0" xfId="0" applyFont="1"/>
    <xf numFmtId="0" fontId="2" fillId="0" borderId="0" xfId="0" applyFont="1" applyFill="1"/>
    <xf numFmtId="3" fontId="2" fillId="0" borderId="0" xfId="0" applyNumberFormat="1" applyFont="1" applyFill="1"/>
    <xf numFmtId="0" fontId="3" fillId="0" borderId="1" xfId="0" applyFont="1" applyFill="1" applyBorder="1" applyAlignment="1">
      <alignment wrapText="1"/>
    </xf>
    <xf numFmtId="3" fontId="7" fillId="0" borderId="1" xfId="0" applyNumberFormat="1" applyFont="1" applyFill="1" applyBorder="1" applyAlignment="1">
      <alignment wrapText="1"/>
    </xf>
    <xf numFmtId="3" fontId="3" fillId="0" borderId="1" xfId="1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3" fontId="3" fillId="0" borderId="1" xfId="1" applyNumberFormat="1" applyFont="1" applyFill="1" applyBorder="1" applyAlignment="1">
      <alignment horizontal="center" wrapText="1"/>
    </xf>
    <xf numFmtId="0" fontId="4" fillId="0" borderId="0" xfId="0" applyFont="1" applyFill="1"/>
    <xf numFmtId="0" fontId="2" fillId="0" borderId="1" xfId="0" applyFont="1" applyFill="1" applyBorder="1" applyAlignment="1">
      <alignment horizontal="justify" wrapText="1"/>
    </xf>
    <xf numFmtId="0" fontId="2" fillId="0" borderId="4" xfId="0" applyFont="1" applyFill="1" applyBorder="1" applyAlignment="1">
      <alignment horizontal="justify" wrapText="1"/>
    </xf>
    <xf numFmtId="3" fontId="4" fillId="4" borderId="1" xfId="0" applyNumberFormat="1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3" fontId="9" fillId="3" borderId="1" xfId="1" applyNumberFormat="1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3" fontId="2" fillId="0" borderId="0" xfId="0" applyNumberFormat="1" applyFont="1" applyAlignment="1">
      <alignment wrapText="1"/>
    </xf>
    <xf numFmtId="3" fontId="8" fillId="0" borderId="0" xfId="0" applyNumberFormat="1" applyFont="1" applyAlignment="1">
      <alignment horizontal="center" wrapText="1"/>
    </xf>
    <xf numFmtId="3" fontId="3" fillId="0" borderId="1" xfId="0" applyNumberFormat="1" applyFont="1" applyFill="1" applyBorder="1" applyAlignment="1">
      <alignment wrapText="1"/>
    </xf>
    <xf numFmtId="3" fontId="9" fillId="3" borderId="1" xfId="0" applyNumberFormat="1" applyFont="1" applyFill="1" applyBorder="1" applyAlignment="1">
      <alignment horizontal="right" wrapText="1"/>
    </xf>
    <xf numFmtId="3" fontId="5" fillId="4" borderId="1" xfId="0" applyNumberFormat="1" applyFont="1" applyFill="1" applyBorder="1" applyAlignment="1">
      <alignment horizontal="right" wrapText="1"/>
    </xf>
    <xf numFmtId="3" fontId="9" fillId="3" borderId="1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horizontal="left" wrapText="1"/>
    </xf>
    <xf numFmtId="3" fontId="1" fillId="0" borderId="0" xfId="0" applyNumberFormat="1" applyFont="1" applyFill="1"/>
    <xf numFmtId="0" fontId="9" fillId="0" borderId="2" xfId="0" applyFont="1" applyFill="1" applyBorder="1" applyAlignment="1">
      <alignment wrapText="1"/>
    </xf>
    <xf numFmtId="0" fontId="9" fillId="5" borderId="2" xfId="0" applyFont="1" applyFill="1" applyBorder="1" applyAlignment="1">
      <alignment wrapText="1"/>
    </xf>
    <xf numFmtId="0" fontId="9" fillId="5" borderId="1" xfId="0" applyFont="1" applyFill="1" applyBorder="1" applyAlignment="1">
      <alignment horizontal="left" wrapText="1"/>
    </xf>
    <xf numFmtId="0" fontId="9" fillId="5" borderId="4" xfId="0" applyFont="1" applyFill="1" applyBorder="1" applyAlignment="1">
      <alignment horizontal="right" wrapText="1"/>
    </xf>
    <xf numFmtId="3" fontId="9" fillId="5" borderId="1" xfId="0" applyNumberFormat="1" applyFont="1" applyFill="1" applyBorder="1" applyAlignment="1">
      <alignment horizontal="right" wrapText="1"/>
    </xf>
    <xf numFmtId="0" fontId="13" fillId="0" borderId="1" xfId="0" applyFont="1" applyBorder="1" applyAlignment="1">
      <alignment wrapText="1"/>
    </xf>
    <xf numFmtId="3" fontId="7" fillId="3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wrapText="1" shrinkToFit="1"/>
    </xf>
    <xf numFmtId="49" fontId="2" fillId="0" borderId="1" xfId="0" applyNumberFormat="1" applyFont="1" applyFill="1" applyBorder="1" applyAlignment="1">
      <alignment horizontal="left"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3" fontId="3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3" fontId="7" fillId="3" borderId="1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horizontal="right"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left" wrapText="1"/>
    </xf>
    <xf numFmtId="3" fontId="2" fillId="0" borderId="5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left" wrapText="1"/>
    </xf>
    <xf numFmtId="3" fontId="3" fillId="0" borderId="1" xfId="1" applyNumberFormat="1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3" fontId="2" fillId="5" borderId="1" xfId="0" applyNumberFormat="1" applyFont="1" applyFill="1" applyBorder="1" applyAlignment="1">
      <alignment wrapText="1"/>
    </xf>
    <xf numFmtId="0" fontId="3" fillId="5" borderId="1" xfId="0" applyFont="1" applyFill="1" applyBorder="1" applyAlignment="1">
      <alignment horizontal="left" wrapText="1"/>
    </xf>
    <xf numFmtId="3" fontId="13" fillId="5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/>
    <xf numFmtId="3" fontId="2" fillId="5" borderId="1" xfId="0" applyNumberFormat="1" applyFont="1" applyFill="1" applyBorder="1" applyAlignment="1"/>
    <xf numFmtId="3" fontId="15" fillId="0" borderId="1" xfId="0" applyNumberFormat="1" applyFont="1" applyFill="1" applyBorder="1" applyAlignment="1">
      <alignment wrapText="1"/>
    </xf>
    <xf numFmtId="3" fontId="15" fillId="0" borderId="1" xfId="0" applyNumberFormat="1" applyFont="1" applyBorder="1" applyAlignment="1">
      <alignment wrapText="1"/>
    </xf>
    <xf numFmtId="3" fontId="15" fillId="0" borderId="1" xfId="0" applyNumberFormat="1" applyFont="1" applyFill="1" applyBorder="1" applyAlignment="1">
      <alignment horizontal="right" wrapText="1"/>
    </xf>
    <xf numFmtId="0" fontId="3" fillId="5" borderId="4" xfId="0" applyFont="1" applyFill="1" applyBorder="1" applyAlignment="1">
      <alignment horizontal="right" wrapText="1"/>
    </xf>
    <xf numFmtId="3" fontId="3" fillId="5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right" wrapText="1"/>
    </xf>
    <xf numFmtId="0" fontId="3" fillId="5" borderId="2" xfId="0" applyFont="1" applyFill="1" applyBorder="1" applyAlignment="1">
      <alignment wrapText="1"/>
    </xf>
    <xf numFmtId="0" fontId="3" fillId="5" borderId="2" xfId="0" applyFont="1" applyFill="1" applyBorder="1" applyAlignment="1">
      <alignment horizontal="right" wrapText="1"/>
    </xf>
    <xf numFmtId="0" fontId="7" fillId="3" borderId="2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3" fillId="0" borderId="1" xfId="0" quotePrefix="1" applyNumberFormat="1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2" fillId="0" borderId="1" xfId="0" quotePrefix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 wrapText="1"/>
    </xf>
    <xf numFmtId="49" fontId="2" fillId="5" borderId="1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3" fontId="4" fillId="4" borderId="1" xfId="0" applyNumberFormat="1" applyFont="1" applyFill="1" applyBorder="1" applyAlignment="1">
      <alignment horizontal="right" wrapText="1"/>
    </xf>
    <xf numFmtId="3" fontId="3" fillId="0" borderId="1" xfId="2" applyNumberFormat="1" applyFont="1" applyFill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3" fontId="15" fillId="0" borderId="1" xfId="0" applyNumberFormat="1" applyFont="1" applyFill="1" applyBorder="1" applyAlignment="1"/>
    <xf numFmtId="3" fontId="3" fillId="0" borderId="1" xfId="0" applyNumberFormat="1" applyFont="1" applyBorder="1" applyAlignment="1">
      <alignment wrapText="1"/>
    </xf>
    <xf numFmtId="3" fontId="15" fillId="0" borderId="1" xfId="0" applyNumberFormat="1" applyFont="1" applyBorder="1" applyAlignment="1">
      <alignment horizontal="right" wrapText="1"/>
    </xf>
    <xf numFmtId="3" fontId="3" fillId="0" borderId="8" xfId="0" applyNumberFormat="1" applyFont="1" applyBorder="1" applyAlignment="1">
      <alignment wrapText="1"/>
    </xf>
    <xf numFmtId="3" fontId="15" fillId="0" borderId="8" xfId="0" applyNumberFormat="1" applyFont="1" applyBorder="1" applyAlignment="1">
      <alignment wrapText="1"/>
    </xf>
    <xf numFmtId="3" fontId="7" fillId="3" borderId="8" xfId="0" applyNumberFormat="1" applyFont="1" applyFill="1" applyBorder="1" applyAlignment="1">
      <alignment wrapText="1"/>
    </xf>
    <xf numFmtId="3" fontId="3" fillId="0" borderId="2" xfId="0" applyNumberFormat="1" applyFont="1" applyFill="1" applyBorder="1" applyAlignment="1"/>
    <xf numFmtId="3" fontId="3" fillId="0" borderId="1" xfId="0" applyNumberFormat="1" applyFont="1" applyFill="1" applyBorder="1" applyAlignment="1"/>
    <xf numFmtId="3" fontId="15" fillId="0" borderId="2" xfId="0" applyNumberFormat="1" applyFont="1" applyFill="1" applyBorder="1" applyAlignment="1"/>
    <xf numFmtId="3" fontId="3" fillId="0" borderId="1" xfId="2" applyNumberFormat="1" applyFont="1" applyBorder="1" applyAlignment="1"/>
    <xf numFmtId="0" fontId="3" fillId="0" borderId="1" xfId="2" applyFont="1" applyBorder="1" applyAlignment="1"/>
    <xf numFmtId="3" fontId="16" fillId="0" borderId="1" xfId="0" applyNumberFormat="1" applyFont="1" applyFill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9" fillId="3" borderId="6" xfId="0" applyFont="1" applyFill="1" applyBorder="1" applyAlignment="1">
      <alignment wrapText="1"/>
    </xf>
    <xf numFmtId="3" fontId="7" fillId="4" borderId="1" xfId="0" applyNumberFormat="1" applyFont="1" applyFill="1" applyBorder="1" applyAlignment="1">
      <alignment wrapText="1"/>
    </xf>
    <xf numFmtId="0" fontId="7" fillId="0" borderId="0" xfId="0" applyFont="1" applyFill="1"/>
    <xf numFmtId="0" fontId="9" fillId="3" borderId="2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wrapText="1"/>
    </xf>
    <xf numFmtId="49" fontId="14" fillId="0" borderId="1" xfId="1" applyNumberFormat="1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right" wrapText="1"/>
    </xf>
    <xf numFmtId="0" fontId="9" fillId="3" borderId="4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right" wrapText="1"/>
    </xf>
    <xf numFmtId="0" fontId="5" fillId="4" borderId="4" xfId="0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right" wrapText="1"/>
    </xf>
    <xf numFmtId="0" fontId="9" fillId="3" borderId="7" xfId="0" applyFont="1" applyFill="1" applyBorder="1" applyAlignment="1">
      <alignment horizontal="right" wrapText="1"/>
    </xf>
    <xf numFmtId="3" fontId="15" fillId="0" borderId="1" xfId="0" applyNumberFormat="1" applyFont="1" applyBorder="1" applyAlignment="1"/>
    <xf numFmtId="0" fontId="1" fillId="0" borderId="0" xfId="0" applyFont="1" applyAlignment="1">
      <alignment horizontal="left" wrapText="1"/>
    </xf>
    <xf numFmtId="0" fontId="2" fillId="0" borderId="4" xfId="0" applyFont="1" applyFill="1" applyBorder="1" applyAlignment="1">
      <alignment wrapText="1"/>
    </xf>
    <xf numFmtId="0" fontId="3" fillId="0" borderId="1" xfId="0" applyFont="1" applyFill="1" applyBorder="1" applyAlignment="1">
      <alignment horizontal="justify" wrapText="1"/>
    </xf>
    <xf numFmtId="0" fontId="3" fillId="0" borderId="4" xfId="0" applyFont="1" applyFill="1" applyBorder="1" applyAlignment="1">
      <alignment horizontal="justify" wrapText="1"/>
    </xf>
    <xf numFmtId="0" fontId="11" fillId="0" borderId="1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0" fontId="2" fillId="0" borderId="4" xfId="0" applyFont="1" applyBorder="1" applyAlignment="1">
      <alignment wrapText="1"/>
    </xf>
    <xf numFmtId="0" fontId="3" fillId="0" borderId="7" xfId="0" applyFont="1" applyFill="1" applyBorder="1" applyAlignment="1">
      <alignment horizontal="justify" wrapText="1"/>
    </xf>
    <xf numFmtId="0" fontId="2" fillId="0" borderId="4" xfId="0" applyFont="1" applyFill="1" applyBorder="1" applyAlignment="1">
      <alignment horizontal="left" wrapText="1"/>
    </xf>
    <xf numFmtId="0" fontId="9" fillId="4" borderId="4" xfId="0" applyFont="1" applyFill="1" applyBorder="1" applyAlignment="1">
      <alignment horizontal="justify" wrapText="1"/>
    </xf>
    <xf numFmtId="0" fontId="2" fillId="5" borderId="1" xfId="0" applyFont="1" applyFill="1" applyBorder="1" applyAlignment="1"/>
    <xf numFmtId="0" fontId="2" fillId="0" borderId="4" xfId="0" applyFont="1" applyFill="1" applyBorder="1" applyAlignment="1"/>
    <xf numFmtId="0" fontId="3" fillId="5" borderId="4" xfId="0" applyFont="1" applyFill="1" applyBorder="1" applyAlignment="1">
      <alignment horizontal="justify" wrapText="1"/>
    </xf>
    <xf numFmtId="0" fontId="3" fillId="5" borderId="1" xfId="0" applyFont="1" applyFill="1" applyBorder="1" applyAlignment="1">
      <alignment horizontal="justify" wrapText="1"/>
    </xf>
    <xf numFmtId="0" fontId="16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4" borderId="3" xfId="0" applyFont="1" applyFill="1" applyBorder="1" applyAlignment="1">
      <alignment horizontal="center" wrapText="1"/>
    </xf>
    <xf numFmtId="14" fontId="2" fillId="0" borderId="4" xfId="0" quotePrefix="1" applyNumberFormat="1" applyFont="1" applyFill="1" applyBorder="1" applyAlignment="1">
      <alignment horizontal="center" wrapText="1"/>
    </xf>
    <xf numFmtId="0" fontId="2" fillId="0" borderId="1" xfId="0" quotePrefix="1" applyFont="1" applyFill="1" applyBorder="1" applyAlignment="1">
      <alignment horizontal="center" wrapText="1"/>
    </xf>
    <xf numFmtId="0" fontId="2" fillId="0" borderId="4" xfId="0" quotePrefix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2" fillId="0" borderId="4" xfId="0" applyNumberFormat="1" applyFont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right" wrapText="1"/>
    </xf>
    <xf numFmtId="0" fontId="3" fillId="0" borderId="1" xfId="1" applyFont="1" applyFill="1" applyBorder="1" applyAlignment="1">
      <alignment horizontal="left" wrapText="1"/>
    </xf>
    <xf numFmtId="0" fontId="3" fillId="0" borderId="1" xfId="2" applyFont="1" applyFill="1" applyBorder="1" applyAlignment="1">
      <alignment horizontal="left" wrapText="1"/>
    </xf>
    <xf numFmtId="0" fontId="2" fillId="0" borderId="1" xfId="2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5" borderId="1" xfId="0" applyFont="1" applyFill="1" applyBorder="1" applyAlignment="1">
      <alignment horizontal="right" wrapText="1"/>
    </xf>
    <xf numFmtId="0" fontId="16" fillId="0" borderId="1" xfId="0" applyFont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8" fillId="0" borderId="0" xfId="3" applyFont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6" fillId="0" borderId="5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5" xfId="0" applyFont="1" applyBorder="1" applyAlignment="1">
      <alignment horizontal="center" wrapText="1"/>
    </xf>
    <xf numFmtId="0" fontId="16" fillId="0" borderId="10" xfId="0" applyFont="1" applyBorder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3" fontId="3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49" fontId="14" fillId="0" borderId="5" xfId="1" applyNumberFormat="1" applyFont="1" applyFill="1" applyBorder="1" applyAlignment="1">
      <alignment horizontal="center" wrapText="1"/>
    </xf>
    <xf numFmtId="49" fontId="14" fillId="0" borderId="8" xfId="1" applyNumberFormat="1" applyFont="1" applyFill="1" applyBorder="1" applyAlignment="1">
      <alignment horizontal="center" wrapText="1"/>
    </xf>
    <xf numFmtId="0" fontId="3" fillId="0" borderId="5" xfId="2" applyFont="1" applyFill="1" applyBorder="1" applyAlignment="1">
      <alignment horizontal="left" wrapText="1"/>
    </xf>
    <xf numFmtId="0" fontId="3" fillId="0" borderId="8" xfId="2" applyFont="1" applyFill="1" applyBorder="1" applyAlignment="1">
      <alignment horizontal="left" wrapText="1"/>
    </xf>
    <xf numFmtId="49" fontId="3" fillId="0" borderId="5" xfId="0" applyNumberFormat="1" applyFont="1" applyFill="1" applyBorder="1" applyAlignment="1">
      <alignment horizontal="center" wrapText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ne.adijane@fm.gov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299"/>
  <sheetViews>
    <sheetView tabSelected="1" zoomScale="80" zoomScaleNormal="80" workbookViewId="0">
      <selection activeCell="L17" sqref="L17"/>
    </sheetView>
  </sheetViews>
  <sheetFormatPr defaultColWidth="9" defaultRowHeight="12.75" x14ac:dyDescent="0.2"/>
  <cols>
    <col min="1" max="1" width="6.375" style="9" customWidth="1"/>
    <col min="2" max="2" width="10" style="9" customWidth="1"/>
    <col min="3" max="3" width="55.375" style="1" customWidth="1"/>
    <col min="4" max="4" width="12.125" style="9" customWidth="1"/>
    <col min="5" max="5" width="30.5" style="1" customWidth="1"/>
    <col min="6" max="6" width="13" style="22" customWidth="1"/>
    <col min="7" max="8" width="11.875" style="22" customWidth="1"/>
    <col min="9" max="9" width="9" style="3" customWidth="1"/>
    <col min="10" max="16384" width="9" style="3"/>
  </cols>
  <sheetData>
    <row r="1" spans="1:9" ht="74.25" customHeight="1" x14ac:dyDescent="0.2">
      <c r="F1" s="199" t="s">
        <v>480</v>
      </c>
      <c r="G1" s="199"/>
      <c r="H1" s="199"/>
    </row>
    <row r="3" spans="1:9" ht="15.75" x14ac:dyDescent="0.2">
      <c r="A3" s="200" t="s">
        <v>126</v>
      </c>
      <c r="B3" s="200"/>
      <c r="C3" s="200"/>
      <c r="D3" s="200"/>
      <c r="E3" s="200"/>
      <c r="F3" s="200"/>
      <c r="G3" s="200"/>
      <c r="H3" s="200"/>
    </row>
    <row r="4" spans="1:9" x14ac:dyDescent="0.2">
      <c r="H4" s="23" t="s">
        <v>0</v>
      </c>
    </row>
    <row r="5" spans="1:9" ht="38.25" x14ac:dyDescent="0.2">
      <c r="A5" s="92" t="s">
        <v>125</v>
      </c>
      <c r="B5" s="92" t="s">
        <v>124</v>
      </c>
      <c r="C5" s="92" t="s">
        <v>123</v>
      </c>
      <c r="D5" s="201" t="s">
        <v>122</v>
      </c>
      <c r="E5" s="202"/>
      <c r="F5" s="92" t="s">
        <v>1</v>
      </c>
      <c r="G5" s="92" t="s">
        <v>13</v>
      </c>
      <c r="H5" s="92" t="s">
        <v>14</v>
      </c>
    </row>
    <row r="6" spans="1:9" s="11" customFormat="1" ht="26.25" customHeight="1" x14ac:dyDescent="0.25">
      <c r="A6" s="18"/>
      <c r="B6" s="152"/>
      <c r="C6" s="19" t="s">
        <v>127</v>
      </c>
      <c r="D6" s="152"/>
      <c r="E6" s="19"/>
      <c r="F6" s="93">
        <f>F7+F53+F178</f>
        <v>173963726</v>
      </c>
      <c r="G6" s="93">
        <f>G7+G53+G178</f>
        <v>180910124</v>
      </c>
      <c r="H6" s="93">
        <f>H7+H53+H178</f>
        <v>221319770</v>
      </c>
    </row>
    <row r="7" spans="1:9" s="2" customFormat="1" ht="24.75" customHeight="1" x14ac:dyDescent="0.25">
      <c r="A7" s="171"/>
      <c r="B7" s="203" t="s">
        <v>128</v>
      </c>
      <c r="C7" s="204"/>
      <c r="D7" s="18"/>
      <c r="E7" s="19"/>
      <c r="F7" s="14">
        <f>F8+F16+F20+F23+F25+F27+F30+F33+F41+F46</f>
        <v>10440527</v>
      </c>
      <c r="G7" s="14">
        <f t="shared" ref="G7:H7" si="0">G8+G16+G20+G23+G25+G27+G30+G33+G41+G46</f>
        <v>10399605</v>
      </c>
      <c r="H7" s="14">
        <f t="shared" si="0"/>
        <v>10047751</v>
      </c>
      <c r="I7" s="29"/>
    </row>
    <row r="8" spans="1:9" s="4" customFormat="1" ht="14.25" customHeight="1" x14ac:dyDescent="0.2">
      <c r="A8" s="15"/>
      <c r="B8" s="16"/>
      <c r="C8" s="129" t="s">
        <v>121</v>
      </c>
      <c r="D8" s="75"/>
      <c r="E8" s="21"/>
      <c r="F8" s="50">
        <f>SUM(F9:F15)</f>
        <v>724240</v>
      </c>
      <c r="G8" s="50">
        <f>SUM(G9:G15)</f>
        <v>544040</v>
      </c>
      <c r="H8" s="50">
        <f>SUM(H9:H15)</f>
        <v>544040</v>
      </c>
    </row>
    <row r="9" spans="1:9" s="4" customFormat="1" x14ac:dyDescent="0.2">
      <c r="A9" s="47">
        <v>1</v>
      </c>
      <c r="B9" s="47" t="s">
        <v>120</v>
      </c>
      <c r="C9" s="6" t="s">
        <v>183</v>
      </c>
      <c r="D9" s="47" t="s">
        <v>66</v>
      </c>
      <c r="E9" s="43" t="s">
        <v>481</v>
      </c>
      <c r="F9" s="24">
        <v>474040</v>
      </c>
      <c r="G9" s="24">
        <v>474040</v>
      </c>
      <c r="H9" s="24">
        <v>474040</v>
      </c>
    </row>
    <row r="10" spans="1:9" s="4" customFormat="1" x14ac:dyDescent="0.2">
      <c r="A10" s="47">
        <f>A9+1</f>
        <v>2</v>
      </c>
      <c r="B10" s="47" t="s">
        <v>119</v>
      </c>
      <c r="C10" s="6" t="s">
        <v>184</v>
      </c>
      <c r="D10" s="47" t="s">
        <v>66</v>
      </c>
      <c r="E10" s="43" t="s">
        <v>481</v>
      </c>
      <c r="F10" s="24">
        <v>70000</v>
      </c>
      <c r="G10" s="24">
        <v>70000</v>
      </c>
      <c r="H10" s="24">
        <v>70000</v>
      </c>
    </row>
    <row r="11" spans="1:9" s="4" customFormat="1" x14ac:dyDescent="0.2">
      <c r="A11" s="47">
        <f t="shared" ref="A11:A15" si="1">A10+1</f>
        <v>3</v>
      </c>
      <c r="B11" s="47" t="s">
        <v>118</v>
      </c>
      <c r="C11" s="6" t="s">
        <v>185</v>
      </c>
      <c r="D11" s="47" t="s">
        <v>66</v>
      </c>
      <c r="E11" s="43" t="s">
        <v>481</v>
      </c>
      <c r="F11" s="24">
        <v>23200</v>
      </c>
      <c r="G11" s="7"/>
      <c r="H11" s="7"/>
    </row>
    <row r="12" spans="1:9" s="4" customFormat="1" ht="25.5" x14ac:dyDescent="0.2">
      <c r="A12" s="47">
        <f t="shared" si="1"/>
        <v>4</v>
      </c>
      <c r="B12" s="47" t="s">
        <v>117</v>
      </c>
      <c r="C12" s="6" t="s">
        <v>186</v>
      </c>
      <c r="D12" s="47" t="s">
        <v>66</v>
      </c>
      <c r="E12" s="43" t="s">
        <v>481</v>
      </c>
      <c r="F12" s="24">
        <v>48500</v>
      </c>
      <c r="G12" s="7"/>
      <c r="H12" s="7"/>
    </row>
    <row r="13" spans="1:9" s="4" customFormat="1" x14ac:dyDescent="0.2">
      <c r="A13" s="47">
        <f t="shared" si="1"/>
        <v>5</v>
      </c>
      <c r="B13" s="47" t="s">
        <v>116</v>
      </c>
      <c r="C13" s="6" t="s">
        <v>187</v>
      </c>
      <c r="D13" s="47" t="s">
        <v>66</v>
      </c>
      <c r="E13" s="43" t="s">
        <v>481</v>
      </c>
      <c r="F13" s="24">
        <v>36000</v>
      </c>
      <c r="G13" s="7"/>
      <c r="H13" s="7"/>
    </row>
    <row r="14" spans="1:9" s="4" customFormat="1" ht="25.5" x14ac:dyDescent="0.2">
      <c r="A14" s="47">
        <f t="shared" si="1"/>
        <v>6</v>
      </c>
      <c r="B14" s="47" t="s">
        <v>115</v>
      </c>
      <c r="C14" s="6" t="s">
        <v>114</v>
      </c>
      <c r="D14" s="47" t="s">
        <v>66</v>
      </c>
      <c r="E14" s="43" t="s">
        <v>481</v>
      </c>
      <c r="F14" s="24">
        <v>12000</v>
      </c>
      <c r="G14" s="7"/>
      <c r="H14" s="7"/>
    </row>
    <row r="15" spans="1:9" s="4" customFormat="1" x14ac:dyDescent="0.2">
      <c r="A15" s="47">
        <f t="shared" si="1"/>
        <v>7</v>
      </c>
      <c r="B15" s="47" t="s">
        <v>113</v>
      </c>
      <c r="C15" s="6" t="s">
        <v>112</v>
      </c>
      <c r="D15" s="47" t="s">
        <v>66</v>
      </c>
      <c r="E15" s="43" t="s">
        <v>481</v>
      </c>
      <c r="F15" s="24">
        <v>60500</v>
      </c>
      <c r="G15" s="7"/>
      <c r="H15" s="7"/>
    </row>
    <row r="16" spans="1:9" s="4" customFormat="1" ht="13.15" customHeight="1" x14ac:dyDescent="0.2">
      <c r="A16" s="109"/>
      <c r="B16" s="15"/>
      <c r="C16" s="129" t="s">
        <v>111</v>
      </c>
      <c r="D16" s="15"/>
      <c r="E16" s="129"/>
      <c r="F16" s="50">
        <f>SUM(F17:F19)</f>
        <v>67928</v>
      </c>
      <c r="G16" s="50">
        <f>SUM(G17:G19)</f>
        <v>74359</v>
      </c>
      <c r="H16" s="50">
        <f>SUM(H17:H19)</f>
        <v>74359</v>
      </c>
    </row>
    <row r="17" spans="1:8" s="4" customFormat="1" x14ac:dyDescent="0.2">
      <c r="A17" s="47">
        <f>A15+1</f>
        <v>8</v>
      </c>
      <c r="B17" s="47" t="s">
        <v>110</v>
      </c>
      <c r="C17" s="49" t="s">
        <v>104</v>
      </c>
      <c r="D17" s="47" t="s">
        <v>23</v>
      </c>
      <c r="E17" s="49" t="s">
        <v>105</v>
      </c>
      <c r="F17" s="53">
        <v>9003</v>
      </c>
      <c r="G17" s="53">
        <v>9003</v>
      </c>
      <c r="H17" s="53">
        <v>9003</v>
      </c>
    </row>
    <row r="18" spans="1:8" s="4" customFormat="1" x14ac:dyDescent="0.2">
      <c r="A18" s="47">
        <f>A17+1</f>
        <v>9</v>
      </c>
      <c r="B18" s="47" t="s">
        <v>109</v>
      </c>
      <c r="C18" s="49" t="s">
        <v>108</v>
      </c>
      <c r="D18" s="47" t="s">
        <v>23</v>
      </c>
      <c r="E18" s="49" t="s">
        <v>105</v>
      </c>
      <c r="F18" s="53">
        <v>0</v>
      </c>
      <c r="G18" s="53">
        <v>6431</v>
      </c>
      <c r="H18" s="53">
        <v>6431</v>
      </c>
    </row>
    <row r="19" spans="1:8" s="4" customFormat="1" x14ac:dyDescent="0.2">
      <c r="A19" s="47">
        <f>A18+1</f>
        <v>10</v>
      </c>
      <c r="B19" s="47" t="s">
        <v>107</v>
      </c>
      <c r="C19" s="49" t="s">
        <v>106</v>
      </c>
      <c r="D19" s="47" t="s">
        <v>23</v>
      </c>
      <c r="E19" s="49" t="s">
        <v>105</v>
      </c>
      <c r="F19" s="53">
        <v>58925</v>
      </c>
      <c r="G19" s="53">
        <v>58925</v>
      </c>
      <c r="H19" s="53">
        <v>58925</v>
      </c>
    </row>
    <row r="20" spans="1:8" s="41" customFormat="1" ht="24.75" customHeight="1" x14ac:dyDescent="0.2">
      <c r="A20" s="109"/>
      <c r="B20" s="15"/>
      <c r="C20" s="129" t="s">
        <v>301</v>
      </c>
      <c r="D20" s="15"/>
      <c r="E20" s="129"/>
      <c r="F20" s="50">
        <f>SUM(F21:F22)</f>
        <v>392153</v>
      </c>
      <c r="G20" s="50">
        <f t="shared" ref="G20:H20" si="2">SUM(G21:G22)</f>
        <v>392153</v>
      </c>
      <c r="H20" s="50">
        <f t="shared" si="2"/>
        <v>392153</v>
      </c>
    </row>
    <row r="21" spans="1:8" s="41" customFormat="1" x14ac:dyDescent="0.2">
      <c r="A21" s="47">
        <f>A19+1</f>
        <v>11</v>
      </c>
      <c r="B21" s="47" t="s">
        <v>302</v>
      </c>
      <c r="C21" s="49" t="s">
        <v>303</v>
      </c>
      <c r="D21" s="76" t="s">
        <v>284</v>
      </c>
      <c r="E21" s="49" t="s">
        <v>304</v>
      </c>
      <c r="F21" s="53">
        <v>280783</v>
      </c>
      <c r="G21" s="53">
        <v>280783</v>
      </c>
      <c r="H21" s="53">
        <v>280783</v>
      </c>
    </row>
    <row r="22" spans="1:8" s="41" customFormat="1" x14ac:dyDescent="0.2">
      <c r="A22" s="47">
        <f>A21+1</f>
        <v>12</v>
      </c>
      <c r="B22" s="47" t="s">
        <v>305</v>
      </c>
      <c r="C22" s="49" t="s">
        <v>306</v>
      </c>
      <c r="D22" s="76" t="s">
        <v>284</v>
      </c>
      <c r="E22" s="49" t="s">
        <v>304</v>
      </c>
      <c r="F22" s="53">
        <v>111370</v>
      </c>
      <c r="G22" s="53">
        <v>111370</v>
      </c>
      <c r="H22" s="53">
        <v>111370</v>
      </c>
    </row>
    <row r="23" spans="1:8" s="41" customFormat="1" ht="13.15" customHeight="1" x14ac:dyDescent="0.2">
      <c r="A23" s="109"/>
      <c r="B23" s="15"/>
      <c r="C23" s="129" t="s">
        <v>103</v>
      </c>
      <c r="D23" s="15"/>
      <c r="E23" s="129"/>
      <c r="F23" s="50">
        <f>F24</f>
        <v>567712</v>
      </c>
      <c r="G23" s="50">
        <f>G24</f>
        <v>569485</v>
      </c>
      <c r="H23" s="50">
        <f>H24</f>
        <v>569485</v>
      </c>
    </row>
    <row r="24" spans="1:8" s="41" customFormat="1" ht="25.5" x14ac:dyDescent="0.2">
      <c r="A24" s="47">
        <f>A22+1</f>
        <v>13</v>
      </c>
      <c r="B24" s="47" t="s">
        <v>307</v>
      </c>
      <c r="C24" s="49" t="s">
        <v>102</v>
      </c>
      <c r="D24" s="47" t="s">
        <v>101</v>
      </c>
      <c r="E24" s="49" t="s">
        <v>100</v>
      </c>
      <c r="F24" s="53">
        <f>420000+147712</f>
        <v>567712</v>
      </c>
      <c r="G24" s="53">
        <f>420000+149485</f>
        <v>569485</v>
      </c>
      <c r="H24" s="53">
        <f>420000+149485</f>
        <v>569485</v>
      </c>
    </row>
    <row r="25" spans="1:8" s="41" customFormat="1" ht="12.75" customHeight="1" x14ac:dyDescent="0.2">
      <c r="A25" s="109"/>
      <c r="B25" s="15"/>
      <c r="C25" s="129" t="s">
        <v>308</v>
      </c>
      <c r="D25" s="15"/>
      <c r="E25" s="129"/>
      <c r="F25" s="36">
        <f>F26</f>
        <v>577980</v>
      </c>
      <c r="G25" s="36">
        <f t="shared" ref="G25:H25" si="3">G26</f>
        <v>577980</v>
      </c>
      <c r="H25" s="36">
        <f t="shared" si="3"/>
        <v>577980</v>
      </c>
    </row>
    <row r="26" spans="1:8" s="41" customFormat="1" ht="25.5" x14ac:dyDescent="0.2">
      <c r="A26" s="47">
        <f>A24+1</f>
        <v>14</v>
      </c>
      <c r="B26" s="47" t="s">
        <v>309</v>
      </c>
      <c r="C26" s="49" t="s">
        <v>310</v>
      </c>
      <c r="D26" s="76" t="s">
        <v>470</v>
      </c>
      <c r="E26" s="49" t="s">
        <v>104</v>
      </c>
      <c r="F26" s="53">
        <v>577980</v>
      </c>
      <c r="G26" s="53">
        <v>577980</v>
      </c>
      <c r="H26" s="53">
        <v>577980</v>
      </c>
    </row>
    <row r="27" spans="1:8" s="41" customFormat="1" ht="13.15" customHeight="1" x14ac:dyDescent="0.2">
      <c r="A27" s="109"/>
      <c r="B27" s="15"/>
      <c r="C27" s="129" t="s">
        <v>99</v>
      </c>
      <c r="D27" s="15"/>
      <c r="E27" s="129"/>
      <c r="F27" s="50">
        <f>SUM(F28:F29)</f>
        <v>462900</v>
      </c>
      <c r="G27" s="50">
        <f>SUM(G28:G29)</f>
        <v>262900</v>
      </c>
      <c r="H27" s="50">
        <f>SUM(H28:H29)</f>
        <v>262900</v>
      </c>
    </row>
    <row r="28" spans="1:8" s="41" customFormat="1" ht="25.5" x14ac:dyDescent="0.2">
      <c r="A28" s="47">
        <f>A26+1</f>
        <v>15</v>
      </c>
      <c r="B28" s="47" t="s">
        <v>98</v>
      </c>
      <c r="C28" s="49" t="s">
        <v>97</v>
      </c>
      <c r="D28" s="47" t="s">
        <v>23</v>
      </c>
      <c r="E28" s="49" t="s">
        <v>94</v>
      </c>
      <c r="F28" s="53">
        <v>262900</v>
      </c>
      <c r="G28" s="53">
        <v>262900</v>
      </c>
      <c r="H28" s="53">
        <v>262900</v>
      </c>
    </row>
    <row r="29" spans="1:8" s="41" customFormat="1" ht="38.25" x14ac:dyDescent="0.2">
      <c r="A29" s="47">
        <f>A28+1</f>
        <v>16</v>
      </c>
      <c r="B29" s="47" t="s">
        <v>96</v>
      </c>
      <c r="C29" s="49" t="s">
        <v>95</v>
      </c>
      <c r="D29" s="47" t="s">
        <v>23</v>
      </c>
      <c r="E29" s="49" t="s">
        <v>94</v>
      </c>
      <c r="F29" s="46">
        <v>200000</v>
      </c>
      <c r="G29" s="46">
        <v>0</v>
      </c>
      <c r="H29" s="46">
        <v>0</v>
      </c>
    </row>
    <row r="30" spans="1:8" s="41" customFormat="1" ht="13.15" customHeight="1" x14ac:dyDescent="0.2">
      <c r="A30" s="109"/>
      <c r="B30" s="15"/>
      <c r="C30" s="129" t="s">
        <v>93</v>
      </c>
      <c r="D30" s="15"/>
      <c r="E30" s="129"/>
      <c r="F30" s="50">
        <f>SUM(F31:F32)</f>
        <v>196915</v>
      </c>
      <c r="G30" s="50">
        <f t="shared" ref="G30:H30" si="4">SUM(G31:G32)</f>
        <v>196915</v>
      </c>
      <c r="H30" s="50">
        <f t="shared" si="4"/>
        <v>196915</v>
      </c>
    </row>
    <row r="31" spans="1:8" s="41" customFormat="1" ht="25.5" x14ac:dyDescent="0.2">
      <c r="A31" s="47">
        <f>A29+1</f>
        <v>17</v>
      </c>
      <c r="B31" s="47" t="s">
        <v>92</v>
      </c>
      <c r="C31" s="49" t="s">
        <v>91</v>
      </c>
      <c r="D31" s="47" t="s">
        <v>23</v>
      </c>
      <c r="E31" s="49" t="s">
        <v>77</v>
      </c>
      <c r="F31" s="53">
        <v>77800</v>
      </c>
      <c r="G31" s="53">
        <v>77800</v>
      </c>
      <c r="H31" s="53">
        <v>77800</v>
      </c>
    </row>
    <row r="32" spans="1:8" s="41" customFormat="1" ht="15.75" customHeight="1" x14ac:dyDescent="0.2">
      <c r="A32" s="47">
        <f>A31+1</f>
        <v>18</v>
      </c>
      <c r="B32" s="47" t="s">
        <v>311</v>
      </c>
      <c r="C32" s="49" t="s">
        <v>312</v>
      </c>
      <c r="D32" s="47" t="s">
        <v>23</v>
      </c>
      <c r="E32" s="49" t="s">
        <v>77</v>
      </c>
      <c r="F32" s="53">
        <v>119115</v>
      </c>
      <c r="G32" s="53">
        <v>119115</v>
      </c>
      <c r="H32" s="53">
        <v>119115</v>
      </c>
    </row>
    <row r="33" spans="1:8" s="41" customFormat="1" ht="13.15" customHeight="1" x14ac:dyDescent="0.2">
      <c r="A33" s="109"/>
      <c r="B33" s="15"/>
      <c r="C33" s="129" t="s">
        <v>90</v>
      </c>
      <c r="D33" s="15"/>
      <c r="E33" s="129"/>
      <c r="F33" s="50">
        <f>SUM(F34:F40)</f>
        <v>912112</v>
      </c>
      <c r="G33" s="50">
        <f>SUM(G34:G40)</f>
        <v>1225652</v>
      </c>
      <c r="H33" s="50">
        <f>SUM(H34:H40)</f>
        <v>872098</v>
      </c>
    </row>
    <row r="34" spans="1:8" s="41" customFormat="1" x14ac:dyDescent="0.2">
      <c r="A34" s="47">
        <f>A32+1</f>
        <v>19</v>
      </c>
      <c r="B34" s="47" t="s">
        <v>89</v>
      </c>
      <c r="C34" s="49" t="s">
        <v>313</v>
      </c>
      <c r="D34" s="47" t="s">
        <v>23</v>
      </c>
      <c r="E34" s="49" t="s">
        <v>77</v>
      </c>
      <c r="F34" s="53">
        <v>489769</v>
      </c>
      <c r="G34" s="53">
        <v>489769</v>
      </c>
      <c r="H34" s="53">
        <v>489769</v>
      </c>
    </row>
    <row r="35" spans="1:8" s="41" customFormat="1" x14ac:dyDescent="0.2">
      <c r="A35" s="47">
        <f>A34+1</f>
        <v>20</v>
      </c>
      <c r="B35" s="47" t="s">
        <v>88</v>
      </c>
      <c r="C35" s="39" t="s">
        <v>87</v>
      </c>
      <c r="D35" s="47" t="s">
        <v>23</v>
      </c>
      <c r="E35" s="49" t="s">
        <v>77</v>
      </c>
      <c r="F35" s="53">
        <v>90675</v>
      </c>
      <c r="G35" s="53">
        <v>107645</v>
      </c>
      <c r="H35" s="53">
        <v>124265</v>
      </c>
    </row>
    <row r="36" spans="1:8" s="41" customFormat="1" ht="25.5" x14ac:dyDescent="0.2">
      <c r="A36" s="47">
        <f t="shared" ref="A36:A40" si="5">A35+1</f>
        <v>21</v>
      </c>
      <c r="B36" s="47" t="s">
        <v>86</v>
      </c>
      <c r="C36" s="39" t="s">
        <v>85</v>
      </c>
      <c r="D36" s="47" t="s">
        <v>23</v>
      </c>
      <c r="E36" s="49" t="s">
        <v>77</v>
      </c>
      <c r="F36" s="53">
        <v>141008</v>
      </c>
      <c r="G36" s="53">
        <v>141008</v>
      </c>
      <c r="H36" s="53">
        <v>141008</v>
      </c>
    </row>
    <row r="37" spans="1:8" s="41" customFormat="1" x14ac:dyDescent="0.2">
      <c r="A37" s="47">
        <f t="shared" si="5"/>
        <v>22</v>
      </c>
      <c r="B37" s="47" t="s">
        <v>84</v>
      </c>
      <c r="C37" s="39" t="s">
        <v>314</v>
      </c>
      <c r="D37" s="47" t="s">
        <v>23</v>
      </c>
      <c r="E37" s="49" t="s">
        <v>77</v>
      </c>
      <c r="F37" s="53">
        <v>190660</v>
      </c>
      <c r="G37" s="53">
        <v>30000</v>
      </c>
      <c r="H37" s="53">
        <v>30000</v>
      </c>
    </row>
    <row r="38" spans="1:8" s="41" customFormat="1" ht="25.5" x14ac:dyDescent="0.2">
      <c r="A38" s="47">
        <f t="shared" si="5"/>
        <v>23</v>
      </c>
      <c r="B38" s="47" t="s">
        <v>83</v>
      </c>
      <c r="C38" s="39" t="s">
        <v>82</v>
      </c>
      <c r="D38" s="47" t="s">
        <v>23</v>
      </c>
      <c r="E38" s="49" t="s">
        <v>77</v>
      </c>
      <c r="F38" s="53"/>
      <c r="G38" s="53">
        <v>10906</v>
      </c>
      <c r="H38" s="53"/>
    </row>
    <row r="39" spans="1:8" s="41" customFormat="1" x14ac:dyDescent="0.2">
      <c r="A39" s="47">
        <f t="shared" si="5"/>
        <v>24</v>
      </c>
      <c r="B39" s="47" t="s">
        <v>81</v>
      </c>
      <c r="C39" s="39" t="s">
        <v>80</v>
      </c>
      <c r="D39" s="47" t="s">
        <v>23</v>
      </c>
      <c r="E39" s="49" t="s">
        <v>77</v>
      </c>
      <c r="F39" s="53"/>
      <c r="G39" s="53">
        <v>150000</v>
      </c>
      <c r="H39" s="53">
        <v>70000</v>
      </c>
    </row>
    <row r="40" spans="1:8" s="41" customFormat="1" x14ac:dyDescent="0.2">
      <c r="A40" s="47">
        <f t="shared" si="5"/>
        <v>25</v>
      </c>
      <c r="B40" s="47" t="s">
        <v>79</v>
      </c>
      <c r="C40" s="39" t="s">
        <v>78</v>
      </c>
      <c r="D40" s="47" t="s">
        <v>23</v>
      </c>
      <c r="E40" s="49" t="s">
        <v>77</v>
      </c>
      <c r="F40" s="53"/>
      <c r="G40" s="53">
        <v>296324</v>
      </c>
      <c r="H40" s="53">
        <v>17056</v>
      </c>
    </row>
    <row r="41" spans="1:8" s="4" customFormat="1" ht="13.15" customHeight="1" x14ac:dyDescent="0.2">
      <c r="A41" s="109"/>
      <c r="B41" s="15"/>
      <c r="C41" s="129" t="s">
        <v>76</v>
      </c>
      <c r="D41" s="15"/>
      <c r="E41" s="129"/>
      <c r="F41" s="50">
        <f>SUM(F42:F45)</f>
        <v>625443</v>
      </c>
      <c r="G41" s="50">
        <f t="shared" ref="G41:H41" si="6">SUM(G42:G45)</f>
        <v>642977</v>
      </c>
      <c r="H41" s="50">
        <f t="shared" si="6"/>
        <v>644677</v>
      </c>
    </row>
    <row r="42" spans="1:8" s="4" customFormat="1" ht="25.5" x14ac:dyDescent="0.2">
      <c r="A42" s="47">
        <f>A40+1</f>
        <v>26</v>
      </c>
      <c r="B42" s="47" t="s">
        <v>75</v>
      </c>
      <c r="C42" s="49" t="s">
        <v>74</v>
      </c>
      <c r="D42" s="47" t="s">
        <v>23</v>
      </c>
      <c r="E42" s="49" t="s">
        <v>70</v>
      </c>
      <c r="F42" s="53">
        <v>219843</v>
      </c>
      <c r="G42" s="53">
        <v>222743</v>
      </c>
      <c r="H42" s="53">
        <v>224443</v>
      </c>
    </row>
    <row r="43" spans="1:8" s="4" customFormat="1" ht="25.5" x14ac:dyDescent="0.2">
      <c r="A43" s="47">
        <f>A42+1</f>
        <v>27</v>
      </c>
      <c r="B43" s="47" t="s">
        <v>73</v>
      </c>
      <c r="C43" s="49" t="s">
        <v>197</v>
      </c>
      <c r="D43" s="47" t="s">
        <v>23</v>
      </c>
      <c r="E43" s="49" t="s">
        <v>70</v>
      </c>
      <c r="F43" s="53">
        <v>36800</v>
      </c>
      <c r="G43" s="53">
        <v>36800</v>
      </c>
      <c r="H43" s="53">
        <v>36800</v>
      </c>
    </row>
    <row r="44" spans="1:8" s="4" customFormat="1" ht="25.5" x14ac:dyDescent="0.2">
      <c r="A44" s="47">
        <f>A43+1</f>
        <v>28</v>
      </c>
      <c r="B44" s="47" t="s">
        <v>72</v>
      </c>
      <c r="C44" s="49" t="s">
        <v>71</v>
      </c>
      <c r="D44" s="47" t="s">
        <v>23</v>
      </c>
      <c r="E44" s="49" t="s">
        <v>70</v>
      </c>
      <c r="F44" s="53">
        <v>95761</v>
      </c>
      <c r="G44" s="53">
        <v>110395</v>
      </c>
      <c r="H44" s="53">
        <v>110395</v>
      </c>
    </row>
    <row r="45" spans="1:8" s="41" customFormat="1" ht="12" customHeight="1" x14ac:dyDescent="0.2">
      <c r="A45" s="47">
        <f>A44+1</f>
        <v>29</v>
      </c>
      <c r="B45" s="47" t="s">
        <v>315</v>
      </c>
      <c r="C45" s="49" t="s">
        <v>316</v>
      </c>
      <c r="D45" s="47" t="s">
        <v>23</v>
      </c>
      <c r="E45" s="49" t="s">
        <v>70</v>
      </c>
      <c r="F45" s="53">
        <v>273039</v>
      </c>
      <c r="G45" s="53">
        <v>273039</v>
      </c>
      <c r="H45" s="53">
        <v>273039</v>
      </c>
    </row>
    <row r="46" spans="1:8" s="4" customFormat="1" ht="13.15" customHeight="1" x14ac:dyDescent="0.2">
      <c r="A46" s="109"/>
      <c r="B46" s="15"/>
      <c r="C46" s="129" t="s">
        <v>69</v>
      </c>
      <c r="D46" s="15"/>
      <c r="E46" s="129"/>
      <c r="F46" s="50">
        <f>F47+F48+F49+F52</f>
        <v>5913144</v>
      </c>
      <c r="G46" s="50">
        <f t="shared" ref="G46:H46" si="7">G47+G48+G49+G52</f>
        <v>5913144</v>
      </c>
      <c r="H46" s="50">
        <f t="shared" si="7"/>
        <v>5913144</v>
      </c>
    </row>
    <row r="47" spans="1:8" s="4" customFormat="1" x14ac:dyDescent="0.2">
      <c r="A47" s="47">
        <f>A45+1</f>
        <v>30</v>
      </c>
      <c r="B47" s="47" t="s">
        <v>68</v>
      </c>
      <c r="C47" s="49" t="s">
        <v>67</v>
      </c>
      <c r="D47" s="76" t="s">
        <v>66</v>
      </c>
      <c r="E47" s="49" t="s">
        <v>65</v>
      </c>
      <c r="F47" s="53">
        <v>200000</v>
      </c>
      <c r="G47" s="53">
        <v>200000</v>
      </c>
      <c r="H47" s="53">
        <v>200000</v>
      </c>
    </row>
    <row r="48" spans="1:8" s="4" customFormat="1" x14ac:dyDescent="0.2">
      <c r="A48" s="47">
        <f>A47+1</f>
        <v>31</v>
      </c>
      <c r="B48" s="47" t="s">
        <v>64</v>
      </c>
      <c r="C48" s="49" t="s">
        <v>63</v>
      </c>
      <c r="D48" s="76" t="s">
        <v>66</v>
      </c>
      <c r="E48" s="49" t="s">
        <v>65</v>
      </c>
      <c r="F48" s="24">
        <v>71144</v>
      </c>
      <c r="G48" s="24">
        <v>71144</v>
      </c>
      <c r="H48" s="24">
        <v>71144</v>
      </c>
    </row>
    <row r="49" spans="1:8" s="4" customFormat="1" x14ac:dyDescent="0.2">
      <c r="A49" s="177">
        <f>A48+1</f>
        <v>32</v>
      </c>
      <c r="B49" s="177" t="s">
        <v>62</v>
      </c>
      <c r="C49" s="44" t="s">
        <v>191</v>
      </c>
      <c r="D49" s="48"/>
      <c r="E49" s="44"/>
      <c r="F49" s="24">
        <f>F50+F51</f>
        <v>5500000</v>
      </c>
      <c r="G49" s="24">
        <f t="shared" ref="G49:H49" si="8">G50+G51</f>
        <v>5500000</v>
      </c>
      <c r="H49" s="24">
        <f t="shared" si="8"/>
        <v>5500000</v>
      </c>
    </row>
    <row r="50" spans="1:8" s="4" customFormat="1" ht="25.5" x14ac:dyDescent="0.2">
      <c r="A50" s="178"/>
      <c r="B50" s="178"/>
      <c r="C50" s="180"/>
      <c r="D50" s="48" t="s">
        <v>192</v>
      </c>
      <c r="E50" s="44" t="s">
        <v>193</v>
      </c>
      <c r="F50" s="67">
        <v>1370852</v>
      </c>
      <c r="G50" s="67">
        <v>1370852</v>
      </c>
      <c r="H50" s="67">
        <v>1370852</v>
      </c>
    </row>
    <row r="51" spans="1:8" s="4" customFormat="1" ht="25.5" x14ac:dyDescent="0.2">
      <c r="A51" s="179"/>
      <c r="B51" s="179"/>
      <c r="C51" s="181"/>
      <c r="D51" s="77" t="s">
        <v>194</v>
      </c>
      <c r="E51" s="44" t="s">
        <v>195</v>
      </c>
      <c r="F51" s="67">
        <v>4129148</v>
      </c>
      <c r="G51" s="67">
        <v>4129148</v>
      </c>
      <c r="H51" s="67">
        <v>4129148</v>
      </c>
    </row>
    <row r="52" spans="1:8" s="4" customFormat="1" ht="35.450000000000003" customHeight="1" x14ac:dyDescent="0.2">
      <c r="A52" s="47">
        <f t="shared" ref="A52" si="9">A49+1</f>
        <v>33</v>
      </c>
      <c r="B52" s="47" t="s">
        <v>61</v>
      </c>
      <c r="C52" s="44" t="s">
        <v>246</v>
      </c>
      <c r="D52" s="48" t="s">
        <v>23</v>
      </c>
      <c r="E52" s="44" t="s">
        <v>196</v>
      </c>
      <c r="F52" s="24">
        <f>142000</f>
        <v>142000</v>
      </c>
      <c r="G52" s="24">
        <f>142000</f>
        <v>142000</v>
      </c>
      <c r="H52" s="24">
        <f>142000</f>
        <v>142000</v>
      </c>
    </row>
    <row r="53" spans="1:8" s="2" customFormat="1" ht="29.25" customHeight="1" x14ac:dyDescent="0.25">
      <c r="A53" s="117"/>
      <c r="B53" s="211" t="s">
        <v>440</v>
      </c>
      <c r="C53" s="212"/>
      <c r="D53" s="128"/>
      <c r="E53" s="130"/>
      <c r="F53" s="26">
        <f>F54+F59+F66+F76+F80+F105+F115+F119+F133+F140+F142+F165+F173+F176</f>
        <v>91118661</v>
      </c>
      <c r="G53" s="26">
        <f>G54+G59+G66+G76+G80+G105+G115+G119+G133+G140+G142+G165+G173+G176</f>
        <v>95928442</v>
      </c>
      <c r="H53" s="26">
        <f>H54+H59+H66+H76+H80+H105+H115+H119+H133+H140+H142+H165+H173+H176</f>
        <v>136710710</v>
      </c>
    </row>
    <row r="54" spans="1:8" s="41" customFormat="1" ht="13.15" customHeight="1" x14ac:dyDescent="0.2">
      <c r="A54" s="111"/>
      <c r="B54" s="115"/>
      <c r="C54" s="131" t="s">
        <v>12</v>
      </c>
      <c r="D54" s="78"/>
      <c r="E54" s="125"/>
      <c r="F54" s="27">
        <f>SUM(F55:F58)</f>
        <v>916236</v>
      </c>
      <c r="G54" s="27">
        <f t="shared" ref="G54:H54" si="10">SUM(G55:G58)</f>
        <v>432811</v>
      </c>
      <c r="H54" s="27">
        <f t="shared" si="10"/>
        <v>401811</v>
      </c>
    </row>
    <row r="55" spans="1:8" s="41" customFormat="1" ht="25.5" x14ac:dyDescent="0.2">
      <c r="A55" s="180">
        <f>A52+1</f>
        <v>34</v>
      </c>
      <c r="B55" s="180" t="s">
        <v>16</v>
      </c>
      <c r="C55" s="205" t="s">
        <v>17</v>
      </c>
      <c r="D55" s="47" t="s">
        <v>23</v>
      </c>
      <c r="E55" s="58" t="s">
        <v>18</v>
      </c>
      <c r="F55" s="24">
        <v>418600</v>
      </c>
      <c r="G55" s="24">
        <v>56400</v>
      </c>
      <c r="H55" s="24">
        <v>56400</v>
      </c>
    </row>
    <row r="56" spans="1:8" s="41" customFormat="1" x14ac:dyDescent="0.2">
      <c r="A56" s="181"/>
      <c r="B56" s="181"/>
      <c r="C56" s="206"/>
      <c r="D56" s="47" t="s">
        <v>19</v>
      </c>
      <c r="E56" s="58" t="s">
        <v>20</v>
      </c>
      <c r="F56" s="24">
        <v>89000</v>
      </c>
      <c r="G56" s="24">
        <v>0</v>
      </c>
      <c r="H56" s="24">
        <v>0</v>
      </c>
    </row>
    <row r="57" spans="1:8" s="41" customFormat="1" ht="25.5" x14ac:dyDescent="0.2">
      <c r="A57" s="172">
        <f>A55+1</f>
        <v>35</v>
      </c>
      <c r="B57" s="127" t="s">
        <v>21</v>
      </c>
      <c r="C57" s="56" t="s">
        <v>22</v>
      </c>
      <c r="D57" s="47" t="s">
        <v>23</v>
      </c>
      <c r="E57" s="49" t="s">
        <v>18</v>
      </c>
      <c r="F57" s="46">
        <v>115000</v>
      </c>
      <c r="G57" s="46">
        <v>97000</v>
      </c>
      <c r="H57" s="46">
        <v>66000</v>
      </c>
    </row>
    <row r="58" spans="1:8" s="41" customFormat="1" ht="25.5" x14ac:dyDescent="0.2">
      <c r="A58" s="172">
        <f>A57+1</f>
        <v>36</v>
      </c>
      <c r="B58" s="127" t="s">
        <v>24</v>
      </c>
      <c r="C58" s="56" t="s">
        <v>25</v>
      </c>
      <c r="D58" s="47" t="s">
        <v>23</v>
      </c>
      <c r="E58" s="49" t="s">
        <v>18</v>
      </c>
      <c r="F58" s="46">
        <v>293636</v>
      </c>
      <c r="G58" s="46">
        <v>279411</v>
      </c>
      <c r="H58" s="46">
        <v>279411</v>
      </c>
    </row>
    <row r="59" spans="1:8" s="41" customFormat="1" ht="13.15" customHeight="1" x14ac:dyDescent="0.2">
      <c r="A59" s="20"/>
      <c r="B59" s="75"/>
      <c r="C59" s="163" t="s">
        <v>60</v>
      </c>
      <c r="D59" s="15"/>
      <c r="E59" s="109"/>
      <c r="F59" s="25">
        <f>SUM(F60:F65)</f>
        <v>5566413</v>
      </c>
      <c r="G59" s="25">
        <f>SUM(G60:G65)</f>
        <v>5222147</v>
      </c>
      <c r="H59" s="25">
        <f>SUM(H60:H65)</f>
        <v>5222147</v>
      </c>
    </row>
    <row r="60" spans="1:8" s="41" customFormat="1" ht="25.5" x14ac:dyDescent="0.2">
      <c r="A60" s="47">
        <f>A58+1</f>
        <v>37</v>
      </c>
      <c r="B60" s="48" t="s">
        <v>59</v>
      </c>
      <c r="C60" s="44" t="s">
        <v>58</v>
      </c>
      <c r="D60" s="47" t="s">
        <v>23</v>
      </c>
      <c r="E60" s="12" t="s">
        <v>49</v>
      </c>
      <c r="F60" s="46">
        <v>130540</v>
      </c>
      <c r="G60" s="46">
        <v>130540</v>
      </c>
      <c r="H60" s="46">
        <v>130540</v>
      </c>
    </row>
    <row r="61" spans="1:8" s="41" customFormat="1" ht="25.5" x14ac:dyDescent="0.2">
      <c r="A61" s="47">
        <f>A60+1</f>
        <v>38</v>
      </c>
      <c r="B61" s="48" t="s">
        <v>57</v>
      </c>
      <c r="C61" s="44" t="s">
        <v>56</v>
      </c>
      <c r="D61" s="47" t="s">
        <v>23</v>
      </c>
      <c r="E61" s="12" t="s">
        <v>49</v>
      </c>
      <c r="F61" s="46">
        <v>37095</v>
      </c>
      <c r="G61" s="46">
        <v>37095</v>
      </c>
      <c r="H61" s="46">
        <v>37095</v>
      </c>
    </row>
    <row r="62" spans="1:8" s="41" customFormat="1" ht="25.5" x14ac:dyDescent="0.2">
      <c r="A62" s="47">
        <f t="shared" ref="A62:A64" si="11">A61+1</f>
        <v>39</v>
      </c>
      <c r="B62" s="48" t="s">
        <v>55</v>
      </c>
      <c r="C62" s="44" t="s">
        <v>54</v>
      </c>
      <c r="D62" s="47" t="s">
        <v>23</v>
      </c>
      <c r="E62" s="12" t="s">
        <v>49</v>
      </c>
      <c r="F62" s="46">
        <v>15000</v>
      </c>
      <c r="G62" s="46"/>
      <c r="H62" s="46"/>
    </row>
    <row r="63" spans="1:8" s="41" customFormat="1" ht="25.5" x14ac:dyDescent="0.2">
      <c r="A63" s="47">
        <f t="shared" si="11"/>
        <v>40</v>
      </c>
      <c r="B63" s="48" t="s">
        <v>53</v>
      </c>
      <c r="C63" s="44" t="s">
        <v>52</v>
      </c>
      <c r="D63" s="47" t="s">
        <v>23</v>
      </c>
      <c r="E63" s="12" t="s">
        <v>49</v>
      </c>
      <c r="F63" s="46">
        <v>15000</v>
      </c>
      <c r="G63" s="46"/>
      <c r="H63" s="46"/>
    </row>
    <row r="64" spans="1:8" s="41" customFormat="1" ht="25.5" x14ac:dyDescent="0.2">
      <c r="A64" s="47">
        <f t="shared" si="11"/>
        <v>41</v>
      </c>
      <c r="B64" s="48" t="s">
        <v>51</v>
      </c>
      <c r="C64" s="44" t="s">
        <v>50</v>
      </c>
      <c r="D64" s="47" t="s">
        <v>23</v>
      </c>
      <c r="E64" s="12" t="s">
        <v>49</v>
      </c>
      <c r="F64" s="46">
        <v>368778</v>
      </c>
      <c r="G64" s="46">
        <v>54512</v>
      </c>
      <c r="H64" s="46">
        <v>54512</v>
      </c>
    </row>
    <row r="65" spans="1:8" s="41" customFormat="1" ht="25.5" x14ac:dyDescent="0.2">
      <c r="A65" s="47">
        <f>A64+1</f>
        <v>42</v>
      </c>
      <c r="B65" s="48"/>
      <c r="C65" s="44" t="s">
        <v>162</v>
      </c>
      <c r="D65" s="47" t="s">
        <v>23</v>
      </c>
      <c r="E65" s="12" t="s">
        <v>49</v>
      </c>
      <c r="F65" s="46">
        <v>5000000</v>
      </c>
      <c r="G65" s="46">
        <v>5000000</v>
      </c>
      <c r="H65" s="46">
        <v>5000000</v>
      </c>
    </row>
    <row r="66" spans="1:8" s="41" customFormat="1" ht="13.15" customHeight="1" x14ac:dyDescent="0.2">
      <c r="A66" s="110"/>
      <c r="B66" s="79"/>
      <c r="C66" s="131" t="s">
        <v>2</v>
      </c>
      <c r="D66" s="79"/>
      <c r="E66" s="131"/>
      <c r="F66" s="27">
        <f>SUM(F67:F75)</f>
        <v>3000000</v>
      </c>
      <c r="G66" s="27">
        <f t="shared" ref="G66:H66" si="12">SUM(G67:G75)</f>
        <v>3000000</v>
      </c>
      <c r="H66" s="27">
        <f t="shared" si="12"/>
        <v>3000000</v>
      </c>
    </row>
    <row r="67" spans="1:8" s="41" customFormat="1" x14ac:dyDescent="0.2">
      <c r="A67" s="47">
        <f>A65+1</f>
        <v>43</v>
      </c>
      <c r="B67" s="119" t="s">
        <v>26</v>
      </c>
      <c r="C67" s="164" t="s">
        <v>383</v>
      </c>
      <c r="D67" s="76" t="s">
        <v>384</v>
      </c>
      <c r="E67" s="43" t="s">
        <v>38</v>
      </c>
      <c r="F67" s="59">
        <v>1780824</v>
      </c>
      <c r="G67" s="59">
        <v>1012740</v>
      </c>
      <c r="H67" s="59">
        <v>1012740</v>
      </c>
    </row>
    <row r="68" spans="1:8" s="41" customFormat="1" x14ac:dyDescent="0.2">
      <c r="A68" s="47">
        <f>A67+1</f>
        <v>44</v>
      </c>
      <c r="B68" s="119" t="s">
        <v>27</v>
      </c>
      <c r="C68" s="165" t="s">
        <v>385</v>
      </c>
      <c r="D68" s="76" t="s">
        <v>384</v>
      </c>
      <c r="E68" s="43" t="s">
        <v>38</v>
      </c>
      <c r="F68" s="59">
        <v>398885</v>
      </c>
      <c r="G68" s="59">
        <v>659189</v>
      </c>
      <c r="H68" s="59">
        <v>1121315</v>
      </c>
    </row>
    <row r="69" spans="1:8" s="41" customFormat="1" ht="25.5" x14ac:dyDescent="0.2">
      <c r="A69" s="47">
        <f t="shared" ref="A69:A75" si="13">A68+1</f>
        <v>45</v>
      </c>
      <c r="B69" s="119" t="s">
        <v>28</v>
      </c>
      <c r="C69" s="165" t="s">
        <v>34</v>
      </c>
      <c r="D69" s="76" t="s">
        <v>384</v>
      </c>
      <c r="E69" s="43" t="s">
        <v>38</v>
      </c>
      <c r="F69" s="59">
        <v>154666</v>
      </c>
      <c r="G69" s="59">
        <v>154666</v>
      </c>
      <c r="H69" s="59">
        <v>0</v>
      </c>
    </row>
    <row r="70" spans="1:8" s="41" customFormat="1" x14ac:dyDescent="0.2">
      <c r="A70" s="47">
        <f t="shared" si="13"/>
        <v>46</v>
      </c>
      <c r="B70" s="119" t="s">
        <v>29</v>
      </c>
      <c r="C70" s="165" t="s">
        <v>35</v>
      </c>
      <c r="D70" s="47" t="s">
        <v>39</v>
      </c>
      <c r="E70" s="43" t="s">
        <v>40</v>
      </c>
      <c r="F70" s="59">
        <v>101449</v>
      </c>
      <c r="G70" s="59">
        <v>0</v>
      </c>
      <c r="H70" s="59">
        <v>0</v>
      </c>
    </row>
    <row r="71" spans="1:8" s="41" customFormat="1" x14ac:dyDescent="0.2">
      <c r="A71" s="47">
        <f t="shared" si="13"/>
        <v>47</v>
      </c>
      <c r="B71" s="119" t="s">
        <v>32</v>
      </c>
      <c r="C71" s="165" t="s">
        <v>42</v>
      </c>
      <c r="D71" s="80" t="s">
        <v>41</v>
      </c>
      <c r="E71" s="13" t="s">
        <v>42</v>
      </c>
      <c r="F71" s="59">
        <v>69512</v>
      </c>
      <c r="G71" s="59">
        <v>69512</v>
      </c>
      <c r="H71" s="59">
        <v>69512</v>
      </c>
    </row>
    <row r="72" spans="1:8" s="41" customFormat="1" ht="23.25" customHeight="1" x14ac:dyDescent="0.2">
      <c r="A72" s="177">
        <f t="shared" si="13"/>
        <v>48</v>
      </c>
      <c r="B72" s="213" t="s">
        <v>30</v>
      </c>
      <c r="C72" s="215" t="s">
        <v>36</v>
      </c>
      <c r="D72" s="76" t="s">
        <v>384</v>
      </c>
      <c r="E72" s="43" t="s">
        <v>38</v>
      </c>
      <c r="F72" s="94">
        <v>0</v>
      </c>
      <c r="G72" s="94">
        <v>0</v>
      </c>
      <c r="H72" s="94">
        <v>672383</v>
      </c>
    </row>
    <row r="73" spans="1:8" s="41" customFormat="1" ht="29.25" customHeight="1" x14ac:dyDescent="0.2">
      <c r="A73" s="179"/>
      <c r="B73" s="214"/>
      <c r="C73" s="216"/>
      <c r="D73" s="76" t="s">
        <v>39</v>
      </c>
      <c r="E73" s="43" t="s">
        <v>40</v>
      </c>
      <c r="F73" s="94">
        <v>221000</v>
      </c>
      <c r="G73" s="94">
        <v>99050</v>
      </c>
      <c r="H73" s="94">
        <v>99050</v>
      </c>
    </row>
    <row r="74" spans="1:8" s="41" customFormat="1" x14ac:dyDescent="0.2">
      <c r="A74" s="47">
        <f>A72+1</f>
        <v>49</v>
      </c>
      <c r="B74" s="119" t="s">
        <v>31</v>
      </c>
      <c r="C74" s="166" t="s">
        <v>37</v>
      </c>
      <c r="D74" s="76" t="s">
        <v>384</v>
      </c>
      <c r="E74" s="43" t="s">
        <v>38</v>
      </c>
      <c r="F74" s="94">
        <v>25000</v>
      </c>
      <c r="G74" s="94">
        <v>25000</v>
      </c>
      <c r="H74" s="94">
        <v>25000</v>
      </c>
    </row>
    <row r="75" spans="1:8" s="41" customFormat="1" x14ac:dyDescent="0.2">
      <c r="A75" s="47">
        <f t="shared" si="13"/>
        <v>50</v>
      </c>
      <c r="B75" s="119" t="s">
        <v>33</v>
      </c>
      <c r="C75" s="165" t="s">
        <v>386</v>
      </c>
      <c r="D75" s="76" t="s">
        <v>39</v>
      </c>
      <c r="E75" s="135" t="s">
        <v>40</v>
      </c>
      <c r="F75" s="94">
        <v>248664</v>
      </c>
      <c r="G75" s="94">
        <v>979843</v>
      </c>
      <c r="H75" s="94">
        <v>0</v>
      </c>
    </row>
    <row r="76" spans="1:8" s="4" customFormat="1" ht="13.15" customHeight="1" x14ac:dyDescent="0.2">
      <c r="A76" s="111"/>
      <c r="B76" s="115"/>
      <c r="C76" s="131" t="s">
        <v>3</v>
      </c>
      <c r="D76" s="78"/>
      <c r="E76" s="125"/>
      <c r="F76" s="27">
        <f>SUM(F77:F79)</f>
        <v>900000</v>
      </c>
      <c r="G76" s="27">
        <f>SUM(G77:G79)</f>
        <v>500000</v>
      </c>
      <c r="H76" s="27">
        <f>SUM(H77:H79)</f>
        <v>500000</v>
      </c>
    </row>
    <row r="77" spans="1:8" s="4" customFormat="1" ht="25.5" x14ac:dyDescent="0.2">
      <c r="A77" s="48">
        <f>A75+1</f>
        <v>51</v>
      </c>
      <c r="B77" s="48" t="s">
        <v>130</v>
      </c>
      <c r="C77" s="136" t="s">
        <v>188</v>
      </c>
      <c r="D77" s="48" t="s">
        <v>131</v>
      </c>
      <c r="E77" s="136" t="s">
        <v>482</v>
      </c>
      <c r="F77" s="24">
        <v>400000</v>
      </c>
      <c r="G77" s="24"/>
      <c r="H77" s="24"/>
    </row>
    <row r="78" spans="1:8" s="4" customFormat="1" ht="18" customHeight="1" x14ac:dyDescent="0.2">
      <c r="A78" s="180">
        <f>A77+1</f>
        <v>52</v>
      </c>
      <c r="B78" s="207"/>
      <c r="C78" s="205" t="s">
        <v>189</v>
      </c>
      <c r="D78" s="81" t="s">
        <v>129</v>
      </c>
      <c r="E78" s="137" t="s">
        <v>483</v>
      </c>
      <c r="F78" s="24">
        <v>420000</v>
      </c>
      <c r="G78" s="24">
        <v>420000</v>
      </c>
      <c r="H78" s="24">
        <v>420000</v>
      </c>
    </row>
    <row r="79" spans="1:8" s="4" customFormat="1" ht="25.5" x14ac:dyDescent="0.2">
      <c r="A79" s="181"/>
      <c r="B79" s="208"/>
      <c r="C79" s="206"/>
      <c r="D79" s="37" t="s">
        <v>190</v>
      </c>
      <c r="E79" s="45" t="s">
        <v>484</v>
      </c>
      <c r="F79" s="95">
        <v>80000</v>
      </c>
      <c r="G79" s="24">
        <v>80000</v>
      </c>
      <c r="H79" s="24">
        <v>80000</v>
      </c>
    </row>
    <row r="80" spans="1:8" s="4" customFormat="1" ht="12.75" customHeight="1" x14ac:dyDescent="0.2">
      <c r="A80" s="111"/>
      <c r="B80" s="115"/>
      <c r="C80" s="131" t="s">
        <v>4</v>
      </c>
      <c r="D80" s="78"/>
      <c r="E80" s="125"/>
      <c r="F80" s="27">
        <f>F81+SUM(F94:F104)</f>
        <v>18900000</v>
      </c>
      <c r="G80" s="27">
        <f>G81+SUM(G94:G104)</f>
        <v>18900000</v>
      </c>
      <c r="H80" s="27">
        <f>H81+SUM(H94:H104)</f>
        <v>24400000</v>
      </c>
    </row>
    <row r="81" spans="1:8" s="4" customFormat="1" ht="25.5" x14ac:dyDescent="0.2">
      <c r="A81" s="37">
        <f>A78+1</f>
        <v>53</v>
      </c>
      <c r="B81" s="37" t="s">
        <v>132</v>
      </c>
      <c r="C81" s="45" t="s">
        <v>254</v>
      </c>
      <c r="D81" s="80"/>
      <c r="E81" s="13"/>
      <c r="F81" s="52">
        <f>F82+F86+F90</f>
        <v>10733993</v>
      </c>
      <c r="G81" s="52">
        <f t="shared" ref="G81:H81" si="14">G82+G86+G90</f>
        <v>10733993</v>
      </c>
      <c r="H81" s="52">
        <f t="shared" si="14"/>
        <v>10733993</v>
      </c>
    </row>
    <row r="82" spans="1:8" s="4" customFormat="1" x14ac:dyDescent="0.2">
      <c r="A82" s="185"/>
      <c r="B82" s="185"/>
      <c r="C82" s="45" t="s">
        <v>255</v>
      </c>
      <c r="D82" s="80"/>
      <c r="E82" s="13"/>
      <c r="F82" s="52">
        <f>SUM(F83:F85)</f>
        <v>911514</v>
      </c>
      <c r="G82" s="52">
        <f t="shared" ref="G82:H82" si="15">SUM(G83:G85)</f>
        <v>911514</v>
      </c>
      <c r="H82" s="52">
        <f t="shared" si="15"/>
        <v>911514</v>
      </c>
    </row>
    <row r="83" spans="1:8" s="4" customFormat="1" x14ac:dyDescent="0.2">
      <c r="A83" s="186"/>
      <c r="B83" s="186"/>
      <c r="C83" s="185"/>
      <c r="D83" s="153" t="s">
        <v>256</v>
      </c>
      <c r="E83" s="13" t="s">
        <v>391</v>
      </c>
      <c r="F83" s="68">
        <v>515749</v>
      </c>
      <c r="G83" s="68">
        <v>515749</v>
      </c>
      <c r="H83" s="68">
        <v>515749</v>
      </c>
    </row>
    <row r="84" spans="1:8" s="4" customFormat="1" ht="25.5" x14ac:dyDescent="0.2">
      <c r="A84" s="186"/>
      <c r="B84" s="186"/>
      <c r="C84" s="186"/>
      <c r="D84" s="80" t="s">
        <v>257</v>
      </c>
      <c r="E84" s="13" t="s">
        <v>392</v>
      </c>
      <c r="F84" s="68">
        <v>106946</v>
      </c>
      <c r="G84" s="68">
        <v>106946</v>
      </c>
      <c r="H84" s="68">
        <v>106946</v>
      </c>
    </row>
    <row r="85" spans="1:8" s="4" customFormat="1" x14ac:dyDescent="0.2">
      <c r="A85" s="187"/>
      <c r="B85" s="187"/>
      <c r="C85" s="187"/>
      <c r="D85" s="154" t="s">
        <v>258</v>
      </c>
      <c r="E85" s="12" t="s">
        <v>393</v>
      </c>
      <c r="F85" s="68">
        <v>288819</v>
      </c>
      <c r="G85" s="68">
        <v>288819</v>
      </c>
      <c r="H85" s="68">
        <v>288819</v>
      </c>
    </row>
    <row r="86" spans="1:8" s="4" customFormat="1" x14ac:dyDescent="0.2">
      <c r="A86" s="185"/>
      <c r="B86" s="185"/>
      <c r="C86" s="45" t="s">
        <v>259</v>
      </c>
      <c r="D86" s="47"/>
      <c r="E86" s="12"/>
      <c r="F86" s="52">
        <f>SUM(F87:F89)</f>
        <v>4213917</v>
      </c>
      <c r="G86" s="52">
        <f t="shared" ref="G86:H86" si="16">SUM(G87:G89)</f>
        <v>4213917</v>
      </c>
      <c r="H86" s="52">
        <f t="shared" si="16"/>
        <v>4213917</v>
      </c>
    </row>
    <row r="87" spans="1:8" s="4" customFormat="1" x14ac:dyDescent="0.2">
      <c r="A87" s="186"/>
      <c r="B87" s="186"/>
      <c r="C87" s="185"/>
      <c r="D87" s="153" t="s">
        <v>256</v>
      </c>
      <c r="E87" s="13" t="s">
        <v>391</v>
      </c>
      <c r="F87" s="68">
        <v>4037893</v>
      </c>
      <c r="G87" s="68">
        <v>4037893</v>
      </c>
      <c r="H87" s="68">
        <v>4037893</v>
      </c>
    </row>
    <row r="88" spans="1:8" s="4" customFormat="1" x14ac:dyDescent="0.2">
      <c r="A88" s="186"/>
      <c r="B88" s="186"/>
      <c r="C88" s="186"/>
      <c r="D88" s="154" t="s">
        <v>258</v>
      </c>
      <c r="E88" s="12" t="s">
        <v>393</v>
      </c>
      <c r="F88" s="68">
        <v>83120</v>
      </c>
      <c r="G88" s="68">
        <v>83120</v>
      </c>
      <c r="H88" s="68">
        <v>83120</v>
      </c>
    </row>
    <row r="89" spans="1:8" s="4" customFormat="1" x14ac:dyDescent="0.2">
      <c r="A89" s="187"/>
      <c r="B89" s="187"/>
      <c r="C89" s="187"/>
      <c r="D89" s="154" t="s">
        <v>260</v>
      </c>
      <c r="E89" s="12" t="s">
        <v>394</v>
      </c>
      <c r="F89" s="68">
        <v>92904</v>
      </c>
      <c r="G89" s="68">
        <v>92904</v>
      </c>
      <c r="H89" s="68">
        <v>92904</v>
      </c>
    </row>
    <row r="90" spans="1:8" s="4" customFormat="1" ht="25.5" x14ac:dyDescent="0.2">
      <c r="A90" s="185"/>
      <c r="B90" s="185"/>
      <c r="C90" s="45" t="s">
        <v>261</v>
      </c>
      <c r="D90" s="154"/>
      <c r="E90" s="12"/>
      <c r="F90" s="52">
        <f>SUM(F91:F93)</f>
        <v>5608562</v>
      </c>
      <c r="G90" s="52">
        <f t="shared" ref="G90:H90" si="17">SUM(G91:G93)</f>
        <v>5608562</v>
      </c>
      <c r="H90" s="52">
        <f t="shared" si="17"/>
        <v>5608562</v>
      </c>
    </row>
    <row r="91" spans="1:8" s="4" customFormat="1" x14ac:dyDescent="0.2">
      <c r="A91" s="186"/>
      <c r="B91" s="186"/>
      <c r="C91" s="185"/>
      <c r="D91" s="153" t="s">
        <v>256</v>
      </c>
      <c r="E91" s="13" t="s">
        <v>391</v>
      </c>
      <c r="F91" s="68">
        <v>1764396</v>
      </c>
      <c r="G91" s="68">
        <v>1764396</v>
      </c>
      <c r="H91" s="68">
        <v>1764396</v>
      </c>
    </row>
    <row r="92" spans="1:8" s="4" customFormat="1" ht="25.5" x14ac:dyDescent="0.2">
      <c r="A92" s="186"/>
      <c r="B92" s="186"/>
      <c r="C92" s="186"/>
      <c r="D92" s="80" t="s">
        <v>257</v>
      </c>
      <c r="E92" s="13" t="s">
        <v>392</v>
      </c>
      <c r="F92" s="68">
        <v>2510650</v>
      </c>
      <c r="G92" s="68">
        <v>2510650</v>
      </c>
      <c r="H92" s="68">
        <v>2510650</v>
      </c>
    </row>
    <row r="93" spans="1:8" s="4" customFormat="1" x14ac:dyDescent="0.2">
      <c r="A93" s="187"/>
      <c r="B93" s="187"/>
      <c r="C93" s="187"/>
      <c r="D93" s="154" t="s">
        <v>258</v>
      </c>
      <c r="E93" s="12" t="s">
        <v>393</v>
      </c>
      <c r="F93" s="68">
        <v>1333516</v>
      </c>
      <c r="G93" s="68">
        <v>1333516</v>
      </c>
      <c r="H93" s="68">
        <v>1333516</v>
      </c>
    </row>
    <row r="94" spans="1:8" s="4" customFormat="1" ht="25.5" x14ac:dyDescent="0.2">
      <c r="A94" s="37">
        <f>A81+1</f>
        <v>54</v>
      </c>
      <c r="B94" s="37" t="s">
        <v>133</v>
      </c>
      <c r="C94" s="45" t="s">
        <v>262</v>
      </c>
      <c r="D94" s="82" t="s">
        <v>263</v>
      </c>
      <c r="E94" s="38" t="s">
        <v>395</v>
      </c>
      <c r="F94" s="52">
        <v>927746</v>
      </c>
      <c r="G94" s="52">
        <v>461236</v>
      </c>
      <c r="H94" s="52">
        <v>543220</v>
      </c>
    </row>
    <row r="95" spans="1:8" s="4" customFormat="1" x14ac:dyDescent="0.2">
      <c r="A95" s="37">
        <f>A94+1</f>
        <v>55</v>
      </c>
      <c r="B95" s="37" t="s">
        <v>134</v>
      </c>
      <c r="C95" s="45" t="s">
        <v>264</v>
      </c>
      <c r="D95" s="155" t="s">
        <v>258</v>
      </c>
      <c r="E95" s="13" t="s">
        <v>393</v>
      </c>
      <c r="F95" s="52">
        <v>397848</v>
      </c>
      <c r="G95" s="52">
        <v>397848</v>
      </c>
      <c r="H95" s="52">
        <v>397848</v>
      </c>
    </row>
    <row r="96" spans="1:8" s="4" customFormat="1" ht="25.5" x14ac:dyDescent="0.2">
      <c r="A96" s="37">
        <f t="shared" ref="A96:A104" si="18">A95+1</f>
        <v>56</v>
      </c>
      <c r="B96" s="37" t="s">
        <v>135</v>
      </c>
      <c r="C96" s="45" t="s">
        <v>136</v>
      </c>
      <c r="D96" s="155" t="s">
        <v>265</v>
      </c>
      <c r="E96" s="13" t="s">
        <v>396</v>
      </c>
      <c r="F96" s="52">
        <v>60444</v>
      </c>
      <c r="G96" s="52">
        <v>60444</v>
      </c>
      <c r="H96" s="52">
        <v>60444</v>
      </c>
    </row>
    <row r="97" spans="1:8" s="4" customFormat="1" ht="25.5" x14ac:dyDescent="0.2">
      <c r="A97" s="37">
        <f t="shared" si="18"/>
        <v>57</v>
      </c>
      <c r="B97" s="37" t="s">
        <v>137</v>
      </c>
      <c r="C97" s="52" t="s">
        <v>266</v>
      </c>
      <c r="D97" s="155" t="s">
        <v>267</v>
      </c>
      <c r="E97" s="13" t="s">
        <v>397</v>
      </c>
      <c r="F97" s="52">
        <v>2480122</v>
      </c>
      <c r="G97" s="52">
        <v>2287743</v>
      </c>
      <c r="H97" s="52">
        <v>2705001</v>
      </c>
    </row>
    <row r="98" spans="1:8" s="4" customFormat="1" ht="25.5" x14ac:dyDescent="0.2">
      <c r="A98" s="37">
        <f t="shared" si="18"/>
        <v>58</v>
      </c>
      <c r="B98" s="37" t="s">
        <v>138</v>
      </c>
      <c r="C98" s="52" t="s">
        <v>268</v>
      </c>
      <c r="D98" s="155" t="s">
        <v>258</v>
      </c>
      <c r="E98" s="13" t="s">
        <v>393</v>
      </c>
      <c r="F98" s="52">
        <v>1750000</v>
      </c>
      <c r="G98" s="52">
        <v>1043254</v>
      </c>
      <c r="H98" s="52">
        <v>2750000</v>
      </c>
    </row>
    <row r="99" spans="1:8" s="4" customFormat="1" x14ac:dyDescent="0.2">
      <c r="A99" s="37">
        <f t="shared" si="18"/>
        <v>59</v>
      </c>
      <c r="B99" s="37" t="s">
        <v>139</v>
      </c>
      <c r="C99" s="52" t="s">
        <v>140</v>
      </c>
      <c r="D99" s="155" t="s">
        <v>258</v>
      </c>
      <c r="E99" s="13" t="s">
        <v>393</v>
      </c>
      <c r="F99" s="52">
        <v>979507</v>
      </c>
      <c r="G99" s="52">
        <v>857663</v>
      </c>
      <c r="H99" s="52">
        <v>467825</v>
      </c>
    </row>
    <row r="100" spans="1:8" s="4" customFormat="1" x14ac:dyDescent="0.2">
      <c r="A100" s="37">
        <f t="shared" si="18"/>
        <v>60</v>
      </c>
      <c r="B100" s="37" t="s">
        <v>141</v>
      </c>
      <c r="C100" s="52" t="s">
        <v>269</v>
      </c>
      <c r="D100" s="155" t="s">
        <v>270</v>
      </c>
      <c r="E100" s="13" t="s">
        <v>398</v>
      </c>
      <c r="F100" s="52">
        <v>407450</v>
      </c>
      <c r="G100" s="52">
        <v>407450</v>
      </c>
      <c r="H100" s="52">
        <v>407450</v>
      </c>
    </row>
    <row r="101" spans="1:8" s="4" customFormat="1" ht="25.5" x14ac:dyDescent="0.2">
      <c r="A101" s="37">
        <f t="shared" si="18"/>
        <v>61</v>
      </c>
      <c r="B101" s="37" t="s">
        <v>142</v>
      </c>
      <c r="C101" s="52" t="s">
        <v>271</v>
      </c>
      <c r="D101" s="80" t="s">
        <v>257</v>
      </c>
      <c r="E101" s="13" t="s">
        <v>392</v>
      </c>
      <c r="F101" s="52">
        <v>332773</v>
      </c>
      <c r="G101" s="52">
        <v>1303286</v>
      </c>
      <c r="H101" s="52">
        <v>3354181</v>
      </c>
    </row>
    <row r="102" spans="1:8" s="4" customFormat="1" ht="25.5" x14ac:dyDescent="0.2">
      <c r="A102" s="37">
        <f t="shared" si="18"/>
        <v>62</v>
      </c>
      <c r="B102" s="37" t="s">
        <v>143</v>
      </c>
      <c r="C102" s="52" t="s">
        <v>272</v>
      </c>
      <c r="D102" s="153" t="s">
        <v>256</v>
      </c>
      <c r="E102" s="13" t="s">
        <v>391</v>
      </c>
      <c r="F102" s="52">
        <v>545726</v>
      </c>
      <c r="G102" s="52">
        <v>1063241</v>
      </c>
      <c r="H102" s="52">
        <v>2711945</v>
      </c>
    </row>
    <row r="103" spans="1:8" s="4" customFormat="1" ht="38.25" x14ac:dyDescent="0.2">
      <c r="A103" s="37">
        <f t="shared" si="18"/>
        <v>63</v>
      </c>
      <c r="B103" s="37" t="s">
        <v>273</v>
      </c>
      <c r="C103" s="52" t="s">
        <v>274</v>
      </c>
      <c r="D103" s="155" t="s">
        <v>265</v>
      </c>
      <c r="E103" s="13" t="s">
        <v>396</v>
      </c>
      <c r="F103" s="52">
        <v>250000</v>
      </c>
      <c r="G103" s="52">
        <v>250000</v>
      </c>
      <c r="H103" s="52">
        <v>250000</v>
      </c>
    </row>
    <row r="104" spans="1:8" s="4" customFormat="1" ht="25.5" x14ac:dyDescent="0.2">
      <c r="A104" s="37">
        <f t="shared" si="18"/>
        <v>64</v>
      </c>
      <c r="B104" s="37" t="s">
        <v>275</v>
      </c>
      <c r="C104" s="52" t="s">
        <v>276</v>
      </c>
      <c r="D104" s="155" t="s">
        <v>39</v>
      </c>
      <c r="E104" s="13" t="s">
        <v>40</v>
      </c>
      <c r="F104" s="52">
        <v>34391</v>
      </c>
      <c r="G104" s="52">
        <v>33842</v>
      </c>
      <c r="H104" s="52">
        <v>18093</v>
      </c>
    </row>
    <row r="105" spans="1:8" s="41" customFormat="1" ht="18.75" customHeight="1" x14ac:dyDescent="0.2">
      <c r="A105" s="111"/>
      <c r="B105" s="115"/>
      <c r="C105" s="131" t="s">
        <v>5</v>
      </c>
      <c r="D105" s="78"/>
      <c r="E105" s="125"/>
      <c r="F105" s="50">
        <f>F106+F107+F108+F109+F112+F113+F114</f>
        <v>6959322</v>
      </c>
      <c r="G105" s="50">
        <f>G106+G107+G108+G109+G112+G113+G114</f>
        <v>6989322</v>
      </c>
      <c r="H105" s="50">
        <f>H106+H107+H108+H109+H112+H113+H114</f>
        <v>7010090</v>
      </c>
    </row>
    <row r="106" spans="1:8" s="41" customFormat="1" ht="25.5" x14ac:dyDescent="0.2">
      <c r="A106" s="48">
        <f>A104+1</f>
        <v>65</v>
      </c>
      <c r="B106" s="48" t="s">
        <v>318</v>
      </c>
      <c r="C106" s="44" t="s">
        <v>319</v>
      </c>
      <c r="D106" s="156" t="s">
        <v>485</v>
      </c>
      <c r="E106" s="44" t="s">
        <v>320</v>
      </c>
      <c r="F106" s="53">
        <v>1500000</v>
      </c>
      <c r="G106" s="55">
        <v>3000000</v>
      </c>
      <c r="H106" s="55">
        <v>4500000</v>
      </c>
    </row>
    <row r="107" spans="1:8" s="41" customFormat="1" ht="25.5" x14ac:dyDescent="0.2">
      <c r="A107" s="48">
        <f>A106+1</f>
        <v>66</v>
      </c>
      <c r="B107" s="48" t="s">
        <v>321</v>
      </c>
      <c r="C107" s="44" t="s">
        <v>322</v>
      </c>
      <c r="D107" s="156" t="s">
        <v>469</v>
      </c>
      <c r="E107" s="44" t="s">
        <v>323</v>
      </c>
      <c r="F107" s="53">
        <v>55691</v>
      </c>
      <c r="G107" s="55">
        <v>347685</v>
      </c>
      <c r="H107" s="55">
        <v>746487</v>
      </c>
    </row>
    <row r="108" spans="1:8" s="41" customFormat="1" ht="25.5" x14ac:dyDescent="0.2">
      <c r="A108" s="48">
        <f>A107+1</f>
        <v>67</v>
      </c>
      <c r="B108" s="48" t="s">
        <v>324</v>
      </c>
      <c r="C108" s="44" t="s">
        <v>325</v>
      </c>
      <c r="D108" s="156" t="s">
        <v>153</v>
      </c>
      <c r="E108" s="44" t="s">
        <v>326</v>
      </c>
      <c r="F108" s="53">
        <v>185168</v>
      </c>
      <c r="G108" s="55">
        <v>242202</v>
      </c>
      <c r="H108" s="55">
        <v>242202</v>
      </c>
    </row>
    <row r="109" spans="1:8" s="41" customFormat="1" ht="26.25" customHeight="1" x14ac:dyDescent="0.2">
      <c r="A109" s="180">
        <f>A108+1</f>
        <v>68</v>
      </c>
      <c r="B109" s="188" t="s">
        <v>327</v>
      </c>
      <c r="C109" s="56" t="s">
        <v>328</v>
      </c>
      <c r="D109" s="217"/>
      <c r="E109" s="56"/>
      <c r="F109" s="57">
        <f>F110+F111</f>
        <v>399435</v>
      </c>
      <c r="G109" s="57">
        <f t="shared" ref="G109:H109" si="19">G110+G111</f>
        <v>399435</v>
      </c>
      <c r="H109" s="57">
        <f t="shared" si="19"/>
        <v>399435</v>
      </c>
    </row>
    <row r="110" spans="1:8" s="41" customFormat="1" x14ac:dyDescent="0.2">
      <c r="A110" s="197"/>
      <c r="B110" s="189"/>
      <c r="C110" s="188"/>
      <c r="D110" s="156" t="s">
        <v>485</v>
      </c>
      <c r="E110" s="44" t="s">
        <v>320</v>
      </c>
      <c r="F110" s="67">
        <v>99435</v>
      </c>
      <c r="G110" s="69">
        <v>99435</v>
      </c>
      <c r="H110" s="69">
        <v>99435</v>
      </c>
    </row>
    <row r="111" spans="1:8" s="41" customFormat="1" x14ac:dyDescent="0.2">
      <c r="A111" s="181"/>
      <c r="B111" s="190"/>
      <c r="C111" s="190"/>
      <c r="D111" s="156" t="s">
        <v>486</v>
      </c>
      <c r="E111" s="44" t="s">
        <v>330</v>
      </c>
      <c r="F111" s="67">
        <v>300000</v>
      </c>
      <c r="G111" s="69">
        <v>300000</v>
      </c>
      <c r="H111" s="69">
        <v>300000</v>
      </c>
    </row>
    <row r="112" spans="1:8" s="41" customFormat="1" ht="25.5" x14ac:dyDescent="0.2">
      <c r="A112" s="48">
        <f>A109+1</f>
        <v>69</v>
      </c>
      <c r="B112" s="48" t="s">
        <v>331</v>
      </c>
      <c r="C112" s="44" t="s">
        <v>332</v>
      </c>
      <c r="D112" s="156" t="s">
        <v>487</v>
      </c>
      <c r="E112" s="44" t="s">
        <v>333</v>
      </c>
      <c r="F112" s="53">
        <v>4168784</v>
      </c>
      <c r="G112" s="55">
        <v>3000000</v>
      </c>
      <c r="H112" s="55">
        <v>1121966</v>
      </c>
    </row>
    <row r="113" spans="1:8" s="41" customFormat="1" ht="25.5" x14ac:dyDescent="0.2">
      <c r="A113" s="48">
        <f>A112+1</f>
        <v>70</v>
      </c>
      <c r="B113" s="48" t="s">
        <v>334</v>
      </c>
      <c r="C113" s="44" t="s">
        <v>335</v>
      </c>
      <c r="D113" s="156" t="s">
        <v>488</v>
      </c>
      <c r="E113" s="44" t="s">
        <v>336</v>
      </c>
      <c r="F113" s="53">
        <v>500000</v>
      </c>
      <c r="G113" s="55">
        <v>0</v>
      </c>
      <c r="H113" s="55">
        <v>0</v>
      </c>
    </row>
    <row r="114" spans="1:8" s="41" customFormat="1" x14ac:dyDescent="0.2">
      <c r="A114" s="48">
        <f>A113+1</f>
        <v>71</v>
      </c>
      <c r="B114" s="48" t="s">
        <v>337</v>
      </c>
      <c r="C114" s="44" t="s">
        <v>338</v>
      </c>
      <c r="D114" s="156" t="s">
        <v>489</v>
      </c>
      <c r="E114" s="44" t="s">
        <v>339</v>
      </c>
      <c r="F114" s="53">
        <v>150244</v>
      </c>
      <c r="G114" s="55">
        <v>0</v>
      </c>
      <c r="H114" s="55">
        <v>0</v>
      </c>
    </row>
    <row r="115" spans="1:8" s="4" customFormat="1" ht="15.75" customHeight="1" x14ac:dyDescent="0.2">
      <c r="A115" s="111"/>
      <c r="B115" s="115"/>
      <c r="C115" s="131" t="s">
        <v>11</v>
      </c>
      <c r="D115" s="78"/>
      <c r="E115" s="125"/>
      <c r="F115" s="50">
        <f>SUM(F116:F118)</f>
        <v>7900000</v>
      </c>
      <c r="G115" s="50">
        <f>SUM(G116:G118)</f>
        <v>7000000</v>
      </c>
      <c r="H115" s="50">
        <f>SUM(H116:H118)</f>
        <v>7000000</v>
      </c>
    </row>
    <row r="116" spans="1:8" s="4" customFormat="1" ht="15" customHeight="1" x14ac:dyDescent="0.2">
      <c r="A116" s="47">
        <f>A114+1</f>
        <v>72</v>
      </c>
      <c r="B116" s="47" t="s">
        <v>198</v>
      </c>
      <c r="C116" s="44" t="s">
        <v>199</v>
      </c>
      <c r="D116" s="156" t="s">
        <v>471</v>
      </c>
      <c r="E116" s="44" t="s">
        <v>200</v>
      </c>
      <c r="F116" s="53">
        <v>7770000</v>
      </c>
      <c r="G116" s="53">
        <v>7000000</v>
      </c>
      <c r="H116" s="53">
        <v>7000000</v>
      </c>
    </row>
    <row r="117" spans="1:8" s="4" customFormat="1" ht="16.5" customHeight="1" x14ac:dyDescent="0.2">
      <c r="A117" s="47">
        <f>A116+1</f>
        <v>73</v>
      </c>
      <c r="B117" s="47" t="s">
        <v>201</v>
      </c>
      <c r="C117" s="44" t="s">
        <v>202</v>
      </c>
      <c r="D117" s="81" t="s">
        <v>39</v>
      </c>
      <c r="E117" s="28" t="s">
        <v>40</v>
      </c>
      <c r="F117" s="53">
        <v>100000</v>
      </c>
      <c r="G117" s="53">
        <v>0</v>
      </c>
      <c r="H117" s="53">
        <v>0</v>
      </c>
    </row>
    <row r="118" spans="1:8" s="4" customFormat="1" ht="25.5" x14ac:dyDescent="0.2">
      <c r="A118" s="47">
        <f t="shared" ref="A118" si="20">A117+1</f>
        <v>74</v>
      </c>
      <c r="B118" s="47" t="s">
        <v>203</v>
      </c>
      <c r="C118" s="28" t="s">
        <v>204</v>
      </c>
      <c r="D118" s="81" t="s">
        <v>39</v>
      </c>
      <c r="E118" s="28" t="s">
        <v>40</v>
      </c>
      <c r="F118" s="53">
        <v>30000</v>
      </c>
      <c r="G118" s="53">
        <v>0</v>
      </c>
      <c r="H118" s="53">
        <v>0</v>
      </c>
    </row>
    <row r="119" spans="1:8" s="41" customFormat="1" ht="16.5" customHeight="1" x14ac:dyDescent="0.2">
      <c r="A119" s="111"/>
      <c r="B119" s="115"/>
      <c r="C119" s="131" t="s">
        <v>6</v>
      </c>
      <c r="D119" s="125"/>
      <c r="E119" s="125"/>
      <c r="F119" s="50">
        <f>F120+F121</f>
        <v>10336730</v>
      </c>
      <c r="G119" s="50">
        <f t="shared" ref="G119:H119" si="21">G120+G121</f>
        <v>10336730</v>
      </c>
      <c r="H119" s="50">
        <f t="shared" si="21"/>
        <v>10336730</v>
      </c>
    </row>
    <row r="120" spans="1:8" s="41" customFormat="1" x14ac:dyDescent="0.2">
      <c r="A120" s="177"/>
      <c r="B120" s="177"/>
      <c r="C120" s="180"/>
      <c r="D120" s="48"/>
      <c r="E120" s="138" t="s">
        <v>442</v>
      </c>
      <c r="F120" s="67">
        <f>F123+F132</f>
        <v>4543616</v>
      </c>
      <c r="G120" s="67">
        <f t="shared" ref="G120:H120" si="22">G123+G132</f>
        <v>4522507</v>
      </c>
      <c r="H120" s="67">
        <f t="shared" si="22"/>
        <v>4500329</v>
      </c>
    </row>
    <row r="121" spans="1:8" s="41" customFormat="1" x14ac:dyDescent="0.2">
      <c r="A121" s="179"/>
      <c r="B121" s="179"/>
      <c r="C121" s="181"/>
      <c r="D121" s="156"/>
      <c r="E121" s="139" t="s">
        <v>443</v>
      </c>
      <c r="F121" s="67">
        <f>F124</f>
        <v>5793114</v>
      </c>
      <c r="G121" s="67">
        <f t="shared" ref="G121:H121" si="23">G124</f>
        <v>5814223</v>
      </c>
      <c r="H121" s="67">
        <f t="shared" si="23"/>
        <v>5836401</v>
      </c>
    </row>
    <row r="122" spans="1:8" s="41" customFormat="1" x14ac:dyDescent="0.2">
      <c r="A122" s="47">
        <f>A118+1</f>
        <v>75</v>
      </c>
      <c r="B122" s="47" t="s">
        <v>444</v>
      </c>
      <c r="C122" s="140" t="s">
        <v>462</v>
      </c>
      <c r="D122" s="64"/>
      <c r="E122" s="140"/>
      <c r="F122" s="65">
        <f>F123+F124</f>
        <v>9827150</v>
      </c>
      <c r="G122" s="65">
        <f t="shared" ref="G122:H122" si="24">G123+G124</f>
        <v>9945809</v>
      </c>
      <c r="H122" s="65">
        <f t="shared" si="24"/>
        <v>9999149</v>
      </c>
    </row>
    <row r="123" spans="1:8" s="41" customFormat="1" x14ac:dyDescent="0.2">
      <c r="A123" s="177"/>
      <c r="B123" s="177"/>
      <c r="C123" s="209"/>
      <c r="D123" s="64"/>
      <c r="E123" s="138" t="s">
        <v>442</v>
      </c>
      <c r="F123" s="96">
        <f>F131</f>
        <v>4034036</v>
      </c>
      <c r="G123" s="96">
        <f t="shared" ref="G123:H123" si="25">G131</f>
        <v>4131586</v>
      </c>
      <c r="H123" s="96">
        <f t="shared" si="25"/>
        <v>4162748</v>
      </c>
    </row>
    <row r="124" spans="1:8" s="41" customFormat="1" x14ac:dyDescent="0.2">
      <c r="A124" s="179"/>
      <c r="B124" s="179"/>
      <c r="C124" s="210"/>
      <c r="D124" s="64"/>
      <c r="E124" s="139" t="s">
        <v>443</v>
      </c>
      <c r="F124" s="96">
        <f>F126+F127+F129+F130</f>
        <v>5793114</v>
      </c>
      <c r="G124" s="96">
        <f t="shared" ref="G124:H124" si="26">G126+G127+G129+G130</f>
        <v>5814223</v>
      </c>
      <c r="H124" s="96">
        <f t="shared" si="26"/>
        <v>5836401</v>
      </c>
    </row>
    <row r="125" spans="1:8" s="41" customFormat="1" ht="17.25" customHeight="1" x14ac:dyDescent="0.2">
      <c r="A125" s="177"/>
      <c r="B125" s="177"/>
      <c r="C125" s="54" t="s">
        <v>445</v>
      </c>
      <c r="D125" s="64"/>
      <c r="E125" s="140"/>
      <c r="F125" s="53">
        <f>F126+F127</f>
        <v>5687444</v>
      </c>
      <c r="G125" s="53">
        <f t="shared" ref="G125:H125" si="27">G126+G127</f>
        <v>5707170</v>
      </c>
      <c r="H125" s="53">
        <f t="shared" si="27"/>
        <v>5728285</v>
      </c>
    </row>
    <row r="126" spans="1:8" s="41" customFormat="1" x14ac:dyDescent="0.2">
      <c r="A126" s="178"/>
      <c r="B126" s="178"/>
      <c r="C126" s="191"/>
      <c r="D126" s="89" t="s">
        <v>282</v>
      </c>
      <c r="E126" s="45" t="s">
        <v>446</v>
      </c>
      <c r="F126" s="67">
        <v>1799279</v>
      </c>
      <c r="G126" s="133">
        <v>1786756</v>
      </c>
      <c r="H126" s="133">
        <v>1774230</v>
      </c>
    </row>
    <row r="127" spans="1:8" s="41" customFormat="1" ht="25.5" x14ac:dyDescent="0.2">
      <c r="A127" s="179"/>
      <c r="B127" s="179"/>
      <c r="C127" s="192"/>
      <c r="D127" s="89" t="s">
        <v>447</v>
      </c>
      <c r="E127" s="45" t="s">
        <v>448</v>
      </c>
      <c r="F127" s="67">
        <v>3888165</v>
      </c>
      <c r="G127" s="133">
        <v>3920414</v>
      </c>
      <c r="H127" s="133">
        <v>3954055</v>
      </c>
    </row>
    <row r="128" spans="1:8" s="41" customFormat="1" ht="24" customHeight="1" x14ac:dyDescent="0.2">
      <c r="A128" s="177"/>
      <c r="B128" s="177"/>
      <c r="C128" s="91" t="s">
        <v>451</v>
      </c>
      <c r="D128" s="157"/>
      <c r="E128" s="141"/>
      <c r="F128" s="53">
        <f>F129+F130</f>
        <v>105670</v>
      </c>
      <c r="G128" s="53">
        <f t="shared" ref="G128:H128" si="28">G129+G130</f>
        <v>107053</v>
      </c>
      <c r="H128" s="53">
        <f t="shared" si="28"/>
        <v>108116</v>
      </c>
    </row>
    <row r="129" spans="1:8" s="41" customFormat="1" x14ac:dyDescent="0.2">
      <c r="A129" s="178"/>
      <c r="B129" s="178"/>
      <c r="C129" s="191"/>
      <c r="D129" s="157" t="s">
        <v>449</v>
      </c>
      <c r="E129" s="141" t="s">
        <v>450</v>
      </c>
      <c r="F129" s="67">
        <v>17004</v>
      </c>
      <c r="G129" s="133">
        <v>18018</v>
      </c>
      <c r="H129" s="133">
        <v>19081</v>
      </c>
    </row>
    <row r="130" spans="1:8" s="41" customFormat="1" ht="25.5" x14ac:dyDescent="0.2">
      <c r="A130" s="179"/>
      <c r="B130" s="179"/>
      <c r="C130" s="192"/>
      <c r="D130" s="89" t="s">
        <v>447</v>
      </c>
      <c r="E130" s="45" t="s">
        <v>448</v>
      </c>
      <c r="F130" s="67">
        <v>88666</v>
      </c>
      <c r="G130" s="67">
        <v>89035</v>
      </c>
      <c r="H130" s="67">
        <v>89035</v>
      </c>
    </row>
    <row r="131" spans="1:8" s="41" customFormat="1" ht="27.75" customHeight="1" x14ac:dyDescent="0.2">
      <c r="A131" s="47"/>
      <c r="B131" s="47"/>
      <c r="C131" s="28" t="s">
        <v>451</v>
      </c>
      <c r="D131" s="158" t="s">
        <v>209</v>
      </c>
      <c r="E131" s="28" t="s">
        <v>452</v>
      </c>
      <c r="F131" s="53">
        <v>4034036</v>
      </c>
      <c r="G131" s="53">
        <v>4131586</v>
      </c>
      <c r="H131" s="53">
        <v>4162748</v>
      </c>
    </row>
    <row r="132" spans="1:8" s="41" customFormat="1" ht="24" customHeight="1" x14ac:dyDescent="0.2">
      <c r="A132" s="47">
        <f>A122+1</f>
        <v>76</v>
      </c>
      <c r="B132" s="47" t="s">
        <v>463</v>
      </c>
      <c r="C132" s="28" t="s">
        <v>464</v>
      </c>
      <c r="D132" s="158" t="s">
        <v>456</v>
      </c>
      <c r="E132" s="28" t="s">
        <v>465</v>
      </c>
      <c r="F132" s="53">
        <v>509580</v>
      </c>
      <c r="G132" s="53">
        <v>390921</v>
      </c>
      <c r="H132" s="53">
        <v>337581</v>
      </c>
    </row>
    <row r="133" spans="1:8" s="41" customFormat="1" ht="13.15" customHeight="1" x14ac:dyDescent="0.2">
      <c r="A133" s="111"/>
      <c r="B133" s="115"/>
      <c r="C133" s="131" t="s">
        <v>7</v>
      </c>
      <c r="D133" s="78"/>
      <c r="E133" s="125"/>
      <c r="F133" s="50">
        <f>SUM(F134:F139)</f>
        <v>4029867</v>
      </c>
      <c r="G133" s="50">
        <f>SUM(G134:G139)</f>
        <v>4029867</v>
      </c>
      <c r="H133" s="50">
        <f>SUM(H134:H139)</f>
        <v>47529867</v>
      </c>
    </row>
    <row r="134" spans="1:8" s="42" customFormat="1" x14ac:dyDescent="0.2">
      <c r="A134" s="48">
        <f>A132+1</f>
        <v>77</v>
      </c>
      <c r="B134" s="48" t="s">
        <v>288</v>
      </c>
      <c r="C134" s="136" t="s">
        <v>289</v>
      </c>
      <c r="D134" s="156" t="s">
        <v>458</v>
      </c>
      <c r="E134" s="136" t="s">
        <v>290</v>
      </c>
      <c r="F134" s="55"/>
      <c r="G134" s="55"/>
      <c r="H134" s="55">
        <v>45000000</v>
      </c>
    </row>
    <row r="135" spans="1:8" s="42" customFormat="1" x14ac:dyDescent="0.2">
      <c r="A135" s="48">
        <f>A134+1</f>
        <v>78</v>
      </c>
      <c r="B135" s="48" t="s">
        <v>291</v>
      </c>
      <c r="C135" s="136" t="s">
        <v>292</v>
      </c>
      <c r="D135" s="156" t="s">
        <v>449</v>
      </c>
      <c r="E135" s="136" t="s">
        <v>293</v>
      </c>
      <c r="F135" s="55">
        <v>891241</v>
      </c>
      <c r="G135" s="55">
        <v>891241</v>
      </c>
      <c r="H135" s="55">
        <v>891241</v>
      </c>
    </row>
    <row r="136" spans="1:8" s="42" customFormat="1" ht="25.5" x14ac:dyDescent="0.2">
      <c r="A136" s="48">
        <f t="shared" ref="A136:A139" si="29">A135+1</f>
        <v>79</v>
      </c>
      <c r="B136" s="48" t="s">
        <v>294</v>
      </c>
      <c r="C136" s="137" t="s">
        <v>295</v>
      </c>
      <c r="D136" s="158" t="s">
        <v>282</v>
      </c>
      <c r="E136" s="137" t="s">
        <v>283</v>
      </c>
      <c r="F136" s="55">
        <v>1387239</v>
      </c>
      <c r="G136" s="55">
        <v>1387239</v>
      </c>
      <c r="H136" s="55">
        <v>1387239</v>
      </c>
    </row>
    <row r="137" spans="1:8" s="42" customFormat="1" x14ac:dyDescent="0.2">
      <c r="A137" s="48">
        <f t="shared" si="29"/>
        <v>80</v>
      </c>
      <c r="B137" s="48" t="s">
        <v>296</v>
      </c>
      <c r="C137" s="137" t="s">
        <v>297</v>
      </c>
      <c r="D137" s="158" t="s">
        <v>449</v>
      </c>
      <c r="E137" s="137" t="s">
        <v>293</v>
      </c>
      <c r="F137" s="55">
        <v>86067</v>
      </c>
      <c r="G137" s="55">
        <v>86067</v>
      </c>
      <c r="H137" s="55">
        <v>86067</v>
      </c>
    </row>
    <row r="138" spans="1:8" s="42" customFormat="1" x14ac:dyDescent="0.2">
      <c r="A138" s="48">
        <f t="shared" si="29"/>
        <v>81</v>
      </c>
      <c r="B138" s="48" t="s">
        <v>298</v>
      </c>
      <c r="C138" s="137" t="s">
        <v>299</v>
      </c>
      <c r="D138" s="158" t="s">
        <v>469</v>
      </c>
      <c r="E138" s="137" t="s">
        <v>472</v>
      </c>
      <c r="F138" s="55">
        <v>165320</v>
      </c>
      <c r="G138" s="55">
        <v>165320</v>
      </c>
      <c r="H138" s="55">
        <v>165320</v>
      </c>
    </row>
    <row r="139" spans="1:8" s="42" customFormat="1" x14ac:dyDescent="0.2">
      <c r="A139" s="48">
        <f t="shared" si="29"/>
        <v>82</v>
      </c>
      <c r="B139" s="48"/>
      <c r="C139" s="137" t="s">
        <v>300</v>
      </c>
      <c r="D139" s="158" t="s">
        <v>282</v>
      </c>
      <c r="E139" s="137" t="s">
        <v>283</v>
      </c>
      <c r="F139" s="55">
        <v>1500000</v>
      </c>
      <c r="G139" s="55">
        <v>1500000</v>
      </c>
      <c r="H139" s="55"/>
    </row>
    <row r="140" spans="1:8" s="4" customFormat="1" ht="13.15" customHeight="1" x14ac:dyDescent="0.2">
      <c r="A140" s="111"/>
      <c r="B140" s="115"/>
      <c r="C140" s="131" t="s">
        <v>8</v>
      </c>
      <c r="D140" s="78"/>
      <c r="E140" s="125"/>
      <c r="F140" s="50">
        <f>SUM(F141:F141)</f>
        <v>1118528</v>
      </c>
      <c r="G140" s="50">
        <f>SUM(G141:G141)</f>
        <v>8207500</v>
      </c>
      <c r="H140" s="50">
        <f>SUM(H141:H141)</f>
        <v>0</v>
      </c>
    </row>
    <row r="141" spans="1:8" s="4" customFormat="1" x14ac:dyDescent="0.2">
      <c r="A141" s="48">
        <f>A139+1</f>
        <v>83</v>
      </c>
      <c r="B141" s="48" t="s">
        <v>205</v>
      </c>
      <c r="C141" s="44" t="s">
        <v>206</v>
      </c>
      <c r="D141" s="48" t="s">
        <v>207</v>
      </c>
      <c r="E141" s="44" t="s">
        <v>208</v>
      </c>
      <c r="F141" s="53">
        <v>1118528</v>
      </c>
      <c r="G141" s="53">
        <v>8207500</v>
      </c>
      <c r="H141" s="53">
        <v>0</v>
      </c>
    </row>
    <row r="142" spans="1:8" s="4" customFormat="1" ht="13.15" customHeight="1" x14ac:dyDescent="0.2">
      <c r="A142" s="111"/>
      <c r="B142" s="115"/>
      <c r="C142" s="131" t="s">
        <v>9</v>
      </c>
      <c r="D142" s="78"/>
      <c r="E142" s="125"/>
      <c r="F142" s="50">
        <f t="shared" ref="F142:H142" si="30">F143+F151+F152+F153+F154+F155+F158+F159+F160+F161+F162</f>
        <v>13000000</v>
      </c>
      <c r="G142" s="50">
        <f t="shared" si="30"/>
        <v>13000000</v>
      </c>
      <c r="H142" s="50">
        <f t="shared" si="30"/>
        <v>13000000</v>
      </c>
    </row>
    <row r="143" spans="1:8" s="4" customFormat="1" x14ac:dyDescent="0.2">
      <c r="A143" s="180">
        <f>A141+1</f>
        <v>84</v>
      </c>
      <c r="B143" s="191" t="s">
        <v>161</v>
      </c>
      <c r="C143" s="167" t="s">
        <v>223</v>
      </c>
      <c r="D143" s="48"/>
      <c r="E143" s="136"/>
      <c r="F143" s="97">
        <f>SUM(F144:F150)</f>
        <v>8289574</v>
      </c>
      <c r="G143" s="97">
        <f t="shared" ref="G143:H143" si="31">SUM(G144:G150)</f>
        <v>8631451</v>
      </c>
      <c r="H143" s="97">
        <f t="shared" si="31"/>
        <v>11000000</v>
      </c>
    </row>
    <row r="144" spans="1:8" s="4" customFormat="1" x14ac:dyDescent="0.2">
      <c r="A144" s="197"/>
      <c r="B144" s="198"/>
      <c r="C144" s="191"/>
      <c r="D144" s="156" t="s">
        <v>233</v>
      </c>
      <c r="E144" s="136" t="s">
        <v>151</v>
      </c>
      <c r="F144" s="68">
        <v>10542</v>
      </c>
      <c r="G144" s="68">
        <v>10977</v>
      </c>
      <c r="H144" s="68">
        <v>13989</v>
      </c>
    </row>
    <row r="145" spans="1:8" s="4" customFormat="1" x14ac:dyDescent="0.2">
      <c r="A145" s="197"/>
      <c r="B145" s="198"/>
      <c r="C145" s="198"/>
      <c r="D145" s="48" t="s">
        <v>224</v>
      </c>
      <c r="E145" s="136" t="s">
        <v>160</v>
      </c>
      <c r="F145" s="68">
        <v>5430261</v>
      </c>
      <c r="G145" s="68">
        <v>5654215</v>
      </c>
      <c r="H145" s="68">
        <v>7205783</v>
      </c>
    </row>
    <row r="146" spans="1:8" s="4" customFormat="1" x14ac:dyDescent="0.2">
      <c r="A146" s="197"/>
      <c r="B146" s="198"/>
      <c r="C146" s="198"/>
      <c r="D146" s="83" t="s">
        <v>156</v>
      </c>
      <c r="E146" s="136" t="s">
        <v>157</v>
      </c>
      <c r="F146" s="68">
        <v>477808</v>
      </c>
      <c r="G146" s="68">
        <v>497514</v>
      </c>
      <c r="H146" s="68">
        <v>634036</v>
      </c>
    </row>
    <row r="147" spans="1:8" s="4" customFormat="1" x14ac:dyDescent="0.2">
      <c r="A147" s="197"/>
      <c r="B147" s="198"/>
      <c r="C147" s="198"/>
      <c r="D147" s="48" t="s">
        <v>153</v>
      </c>
      <c r="E147" s="136" t="s">
        <v>154</v>
      </c>
      <c r="F147" s="68">
        <v>2241479</v>
      </c>
      <c r="G147" s="68">
        <v>2333922</v>
      </c>
      <c r="H147" s="68">
        <v>2974372</v>
      </c>
    </row>
    <row r="148" spans="1:8" s="4" customFormat="1" ht="25.5" x14ac:dyDescent="0.2">
      <c r="A148" s="197"/>
      <c r="B148" s="198"/>
      <c r="C148" s="198"/>
      <c r="D148" s="48" t="s">
        <v>225</v>
      </c>
      <c r="E148" s="136" t="s">
        <v>226</v>
      </c>
      <c r="F148" s="68">
        <v>4063</v>
      </c>
      <c r="G148" s="68">
        <v>4230</v>
      </c>
      <c r="H148" s="68">
        <v>5392</v>
      </c>
    </row>
    <row r="149" spans="1:8" s="4" customFormat="1" ht="25.5" x14ac:dyDescent="0.2">
      <c r="A149" s="197"/>
      <c r="B149" s="198"/>
      <c r="C149" s="198"/>
      <c r="D149" s="48" t="s">
        <v>227</v>
      </c>
      <c r="E149" s="136" t="s">
        <v>228</v>
      </c>
      <c r="F149" s="68">
        <v>11914</v>
      </c>
      <c r="G149" s="68">
        <v>12405</v>
      </c>
      <c r="H149" s="68">
        <v>12405</v>
      </c>
    </row>
    <row r="150" spans="1:8" s="4" customFormat="1" x14ac:dyDescent="0.2">
      <c r="A150" s="181"/>
      <c r="B150" s="192"/>
      <c r="C150" s="192"/>
      <c r="D150" s="48" t="s">
        <v>39</v>
      </c>
      <c r="E150" s="136" t="s">
        <v>229</v>
      </c>
      <c r="F150" s="68">
        <v>113507</v>
      </c>
      <c r="G150" s="68">
        <v>118188</v>
      </c>
      <c r="H150" s="68">
        <v>154023</v>
      </c>
    </row>
    <row r="151" spans="1:8" s="4" customFormat="1" ht="25.5" x14ac:dyDescent="0.2">
      <c r="A151" s="48">
        <f>A143+1</f>
        <v>85</v>
      </c>
      <c r="B151" s="173" t="s">
        <v>155</v>
      </c>
      <c r="C151" s="167" t="s">
        <v>230</v>
      </c>
      <c r="D151" s="83" t="s">
        <v>156</v>
      </c>
      <c r="E151" s="136" t="s">
        <v>157</v>
      </c>
      <c r="F151" s="97">
        <v>80505</v>
      </c>
      <c r="G151" s="97">
        <v>80505</v>
      </c>
      <c r="H151" s="97">
        <v>80505</v>
      </c>
    </row>
    <row r="152" spans="1:8" s="4" customFormat="1" x14ac:dyDescent="0.2">
      <c r="A152" s="48">
        <f t="shared" ref="A152:A162" si="32">A151+1</f>
        <v>86</v>
      </c>
      <c r="B152" s="173" t="s">
        <v>147</v>
      </c>
      <c r="C152" s="167" t="s">
        <v>231</v>
      </c>
      <c r="D152" s="83" t="s">
        <v>224</v>
      </c>
      <c r="E152" s="136" t="s">
        <v>160</v>
      </c>
      <c r="F152" s="97">
        <v>100000</v>
      </c>
      <c r="G152" s="97">
        <v>100000</v>
      </c>
      <c r="H152" s="97">
        <v>100000</v>
      </c>
    </row>
    <row r="153" spans="1:8" s="4" customFormat="1" x14ac:dyDescent="0.2">
      <c r="A153" s="48">
        <f t="shared" si="32"/>
        <v>87</v>
      </c>
      <c r="B153" s="173" t="s">
        <v>150</v>
      </c>
      <c r="C153" s="167" t="s">
        <v>232</v>
      </c>
      <c r="D153" s="83" t="s">
        <v>233</v>
      </c>
      <c r="E153" s="136" t="s">
        <v>234</v>
      </c>
      <c r="F153" s="97">
        <v>300000</v>
      </c>
      <c r="G153" s="97">
        <v>1400000</v>
      </c>
      <c r="H153" s="97">
        <v>400000</v>
      </c>
    </row>
    <row r="154" spans="1:8" s="4" customFormat="1" x14ac:dyDescent="0.2">
      <c r="A154" s="48">
        <f t="shared" si="32"/>
        <v>88</v>
      </c>
      <c r="B154" s="173" t="s">
        <v>158</v>
      </c>
      <c r="C154" s="167" t="s">
        <v>235</v>
      </c>
      <c r="D154" s="83" t="s">
        <v>153</v>
      </c>
      <c r="E154" s="136" t="s">
        <v>154</v>
      </c>
      <c r="F154" s="97">
        <v>352000</v>
      </c>
      <c r="G154" s="97">
        <v>452000</v>
      </c>
      <c r="H154" s="97">
        <v>492293</v>
      </c>
    </row>
    <row r="155" spans="1:8" s="4" customFormat="1" x14ac:dyDescent="0.2">
      <c r="A155" s="180">
        <f t="shared" si="32"/>
        <v>89</v>
      </c>
      <c r="B155" s="191" t="s">
        <v>152</v>
      </c>
      <c r="C155" s="167" t="s">
        <v>236</v>
      </c>
      <c r="D155" s="83"/>
      <c r="E155" s="136"/>
      <c r="F155" s="97">
        <f>SUM(F156:F157)</f>
        <v>2828458</v>
      </c>
      <c r="G155" s="97">
        <f t="shared" ref="G155:H155" si="33">SUM(G156:G157)</f>
        <v>863151</v>
      </c>
      <c r="H155" s="97">
        <f t="shared" si="33"/>
        <v>354309</v>
      </c>
    </row>
    <row r="156" spans="1:8" s="4" customFormat="1" x14ac:dyDescent="0.2">
      <c r="A156" s="197"/>
      <c r="B156" s="198"/>
      <c r="C156" s="191"/>
      <c r="D156" s="83" t="s">
        <v>156</v>
      </c>
      <c r="E156" s="136" t="s">
        <v>157</v>
      </c>
      <c r="F156" s="68">
        <v>672945</v>
      </c>
      <c r="G156" s="68">
        <v>863151</v>
      </c>
      <c r="H156" s="68">
        <v>354309</v>
      </c>
    </row>
    <row r="157" spans="1:8" s="4" customFormat="1" x14ac:dyDescent="0.2">
      <c r="A157" s="181"/>
      <c r="B157" s="192"/>
      <c r="C157" s="192"/>
      <c r="D157" s="83" t="s">
        <v>153</v>
      </c>
      <c r="E157" s="136" t="s">
        <v>154</v>
      </c>
      <c r="F157" s="98">
        <v>2155513</v>
      </c>
      <c r="G157" s="98">
        <v>0</v>
      </c>
      <c r="H157" s="98">
        <v>0</v>
      </c>
    </row>
    <row r="158" spans="1:8" s="4" customFormat="1" ht="25.5" x14ac:dyDescent="0.2">
      <c r="A158" s="48">
        <f>A155+1</f>
        <v>90</v>
      </c>
      <c r="B158" s="173" t="s">
        <v>237</v>
      </c>
      <c r="C158" s="167" t="s">
        <v>238</v>
      </c>
      <c r="D158" s="83" t="s">
        <v>239</v>
      </c>
      <c r="E158" s="136" t="s">
        <v>240</v>
      </c>
      <c r="F158" s="97">
        <v>400000</v>
      </c>
      <c r="G158" s="97">
        <v>800000</v>
      </c>
      <c r="H158" s="97">
        <v>0</v>
      </c>
    </row>
    <row r="159" spans="1:8" s="4" customFormat="1" x14ac:dyDescent="0.2">
      <c r="A159" s="48">
        <f t="shared" si="32"/>
        <v>91</v>
      </c>
      <c r="B159" s="173" t="s">
        <v>159</v>
      </c>
      <c r="C159" s="167" t="s">
        <v>144</v>
      </c>
      <c r="D159" s="48" t="s">
        <v>224</v>
      </c>
      <c r="E159" s="136" t="s">
        <v>160</v>
      </c>
      <c r="F159" s="97">
        <v>136893</v>
      </c>
      <c r="G159" s="97">
        <v>136893</v>
      </c>
      <c r="H159" s="97">
        <v>136893</v>
      </c>
    </row>
    <row r="160" spans="1:8" s="4" customFormat="1" ht="25.5" x14ac:dyDescent="0.2">
      <c r="A160" s="48">
        <f t="shared" si="32"/>
        <v>92</v>
      </c>
      <c r="B160" s="173" t="s">
        <v>149</v>
      </c>
      <c r="C160" s="167" t="s">
        <v>241</v>
      </c>
      <c r="D160" s="159" t="s">
        <v>242</v>
      </c>
      <c r="E160" s="142" t="s">
        <v>148</v>
      </c>
      <c r="F160" s="99">
        <v>100000</v>
      </c>
      <c r="G160" s="99">
        <v>100000</v>
      </c>
      <c r="H160" s="99">
        <v>100000</v>
      </c>
    </row>
    <row r="161" spans="1:8" s="4" customFormat="1" x14ac:dyDescent="0.2">
      <c r="A161" s="48">
        <f t="shared" si="32"/>
        <v>93</v>
      </c>
      <c r="B161" s="173" t="s">
        <v>243</v>
      </c>
      <c r="C161" s="167" t="s">
        <v>468</v>
      </c>
      <c r="D161" s="159" t="s">
        <v>153</v>
      </c>
      <c r="E161" s="142" t="s">
        <v>154</v>
      </c>
      <c r="F161" s="99">
        <v>100000</v>
      </c>
      <c r="G161" s="99">
        <v>100000</v>
      </c>
      <c r="H161" s="99"/>
    </row>
    <row r="162" spans="1:8" s="4" customFormat="1" x14ac:dyDescent="0.2">
      <c r="A162" s="180">
        <f t="shared" si="32"/>
        <v>94</v>
      </c>
      <c r="B162" s="191" t="s">
        <v>64</v>
      </c>
      <c r="C162" s="167" t="s">
        <v>63</v>
      </c>
      <c r="D162" s="159"/>
      <c r="E162" s="142"/>
      <c r="F162" s="99">
        <f>SUM(F163:F164)</f>
        <v>312570</v>
      </c>
      <c r="G162" s="99">
        <f t="shared" ref="G162:H162" si="34">SUM(G163:G164)</f>
        <v>336000</v>
      </c>
      <c r="H162" s="99">
        <f t="shared" si="34"/>
        <v>336000</v>
      </c>
    </row>
    <row r="163" spans="1:8" s="4" customFormat="1" ht="25.5" x14ac:dyDescent="0.2">
      <c r="A163" s="197"/>
      <c r="B163" s="198"/>
      <c r="C163" s="191"/>
      <c r="D163" s="159" t="s">
        <v>244</v>
      </c>
      <c r="E163" s="142" t="s">
        <v>245</v>
      </c>
      <c r="F163" s="100">
        <v>262570</v>
      </c>
      <c r="G163" s="100">
        <v>286000</v>
      </c>
      <c r="H163" s="100">
        <v>286000</v>
      </c>
    </row>
    <row r="164" spans="1:8" s="4" customFormat="1" x14ac:dyDescent="0.2">
      <c r="A164" s="181"/>
      <c r="B164" s="192"/>
      <c r="C164" s="192"/>
      <c r="D164" s="159" t="s">
        <v>224</v>
      </c>
      <c r="E164" s="142" t="s">
        <v>160</v>
      </c>
      <c r="F164" s="100">
        <v>50000</v>
      </c>
      <c r="G164" s="100">
        <v>50000</v>
      </c>
      <c r="H164" s="100">
        <v>50000</v>
      </c>
    </row>
    <row r="165" spans="1:8" s="41" customFormat="1" ht="13.15" customHeight="1" x14ac:dyDescent="0.2">
      <c r="A165" s="112"/>
      <c r="B165" s="120"/>
      <c r="C165" s="131" t="s">
        <v>10</v>
      </c>
      <c r="D165" s="84"/>
      <c r="E165" s="132"/>
      <c r="F165" s="101">
        <f>F166+F169+F170</f>
        <v>7888802</v>
      </c>
      <c r="G165" s="101">
        <f>G166+G169+G170</f>
        <v>7888802</v>
      </c>
      <c r="H165" s="101">
        <f>H166+H169+H170</f>
        <v>7888802</v>
      </c>
    </row>
    <row r="166" spans="1:8" s="41" customFormat="1" ht="15.75" customHeight="1" x14ac:dyDescent="0.2">
      <c r="A166" s="177">
        <f>A162+1</f>
        <v>95</v>
      </c>
      <c r="B166" s="177" t="s">
        <v>401</v>
      </c>
      <c r="C166" s="168" t="s">
        <v>466</v>
      </c>
      <c r="D166" s="64"/>
      <c r="E166" s="140"/>
      <c r="F166" s="65">
        <f>F167+F168</f>
        <v>4267205</v>
      </c>
      <c r="G166" s="65">
        <f>G167+G168</f>
        <v>4267205</v>
      </c>
      <c r="H166" s="65">
        <f>H167+H168</f>
        <v>4267205</v>
      </c>
    </row>
    <row r="167" spans="1:8" s="41" customFormat="1" ht="25.5" x14ac:dyDescent="0.2">
      <c r="A167" s="178"/>
      <c r="B167" s="178"/>
      <c r="C167" s="6" t="s">
        <v>402</v>
      </c>
      <c r="D167" s="48" t="s">
        <v>403</v>
      </c>
      <c r="E167" s="44" t="s">
        <v>404</v>
      </c>
      <c r="F167" s="96">
        <v>1600000</v>
      </c>
      <c r="G167" s="96">
        <v>1600000</v>
      </c>
      <c r="H167" s="96">
        <v>1600000</v>
      </c>
    </row>
    <row r="168" spans="1:8" s="41" customFormat="1" ht="25.5" x14ac:dyDescent="0.2">
      <c r="A168" s="179"/>
      <c r="B168" s="179"/>
      <c r="C168" s="6" t="s">
        <v>405</v>
      </c>
      <c r="D168" s="48" t="s">
        <v>403</v>
      </c>
      <c r="E168" s="44" t="s">
        <v>404</v>
      </c>
      <c r="F168" s="96">
        <f>ROUNDUP(4551*586.07,0)</f>
        <v>2667205</v>
      </c>
      <c r="G168" s="96">
        <f t="shared" ref="G168:H168" si="35">ROUNDUP(4551*586.07,0)</f>
        <v>2667205</v>
      </c>
      <c r="H168" s="96">
        <f t="shared" si="35"/>
        <v>2667205</v>
      </c>
    </row>
    <row r="169" spans="1:8" s="41" customFormat="1" ht="25.5" x14ac:dyDescent="0.2">
      <c r="A169" s="47">
        <f>A166+1</f>
        <v>96</v>
      </c>
      <c r="B169" s="47" t="s">
        <v>406</v>
      </c>
      <c r="C169" s="136" t="s">
        <v>407</v>
      </c>
      <c r="D169" s="80" t="s">
        <v>408</v>
      </c>
      <c r="E169" s="143" t="s">
        <v>409</v>
      </c>
      <c r="F169" s="102">
        <v>3000000</v>
      </c>
      <c r="G169" s="102">
        <v>3000000</v>
      </c>
      <c r="H169" s="103">
        <v>3000000</v>
      </c>
    </row>
    <row r="170" spans="1:8" s="41" customFormat="1" ht="38.25" x14ac:dyDescent="0.2">
      <c r="A170" s="177">
        <f>A169+1</f>
        <v>97</v>
      </c>
      <c r="B170" s="177" t="s">
        <v>410</v>
      </c>
      <c r="C170" s="56" t="s">
        <v>411</v>
      </c>
      <c r="D170" s="160"/>
      <c r="E170" s="143"/>
      <c r="F170" s="102">
        <f>F171+F172</f>
        <v>621597</v>
      </c>
      <c r="G170" s="102">
        <f t="shared" ref="G170:H170" si="36">G171+G172</f>
        <v>621597</v>
      </c>
      <c r="H170" s="103">
        <f t="shared" si="36"/>
        <v>621597</v>
      </c>
    </row>
    <row r="171" spans="1:8" s="41" customFormat="1" ht="51" customHeight="1" x14ac:dyDescent="0.2">
      <c r="A171" s="178"/>
      <c r="B171" s="178"/>
      <c r="C171" s="180"/>
      <c r="D171" s="47" t="s">
        <v>412</v>
      </c>
      <c r="E171" s="143" t="s">
        <v>413</v>
      </c>
      <c r="F171" s="104">
        <v>299967</v>
      </c>
      <c r="G171" s="104">
        <v>299967</v>
      </c>
      <c r="H171" s="96">
        <v>299967</v>
      </c>
    </row>
    <row r="172" spans="1:8" s="41" customFormat="1" x14ac:dyDescent="0.2">
      <c r="A172" s="179"/>
      <c r="B172" s="179"/>
      <c r="C172" s="181"/>
      <c r="D172" s="47" t="s">
        <v>39</v>
      </c>
      <c r="E172" s="13" t="s">
        <v>40</v>
      </c>
      <c r="F172" s="104">
        <v>321630</v>
      </c>
      <c r="G172" s="104">
        <v>321630</v>
      </c>
      <c r="H172" s="96">
        <v>321630</v>
      </c>
    </row>
    <row r="173" spans="1:8" s="41" customFormat="1" ht="13.15" customHeight="1" x14ac:dyDescent="0.2">
      <c r="A173" s="20"/>
      <c r="B173" s="75"/>
      <c r="C173" s="163" t="s">
        <v>459</v>
      </c>
      <c r="D173" s="15"/>
      <c r="E173" s="109"/>
      <c r="F173" s="17">
        <f>SUM(F174:F175)</f>
        <v>602763</v>
      </c>
      <c r="G173" s="17">
        <f>SUM(G174:G175)</f>
        <v>421263</v>
      </c>
      <c r="H173" s="17">
        <f>SUM(H174:H175)</f>
        <v>421263</v>
      </c>
    </row>
    <row r="174" spans="1:8" s="41" customFormat="1" x14ac:dyDescent="0.2">
      <c r="A174" s="47">
        <f>A170+1</f>
        <v>98</v>
      </c>
      <c r="B174" s="10" t="s">
        <v>47</v>
      </c>
      <c r="C174" s="43" t="s">
        <v>46</v>
      </c>
      <c r="D174" s="47" t="s">
        <v>23</v>
      </c>
      <c r="E174" s="43" t="s">
        <v>43</v>
      </c>
      <c r="F174" s="8">
        <v>567534</v>
      </c>
      <c r="G174" s="8">
        <v>386034</v>
      </c>
      <c r="H174" s="8">
        <v>386034</v>
      </c>
    </row>
    <row r="175" spans="1:8" s="41" customFormat="1" x14ac:dyDescent="0.2">
      <c r="A175" s="47">
        <f>A174+1</f>
        <v>99</v>
      </c>
      <c r="B175" s="10" t="s">
        <v>45</v>
      </c>
      <c r="C175" s="43" t="s">
        <v>44</v>
      </c>
      <c r="D175" s="47" t="s">
        <v>23</v>
      </c>
      <c r="E175" s="43" t="s">
        <v>43</v>
      </c>
      <c r="F175" s="8">
        <v>35229</v>
      </c>
      <c r="G175" s="8">
        <v>35229</v>
      </c>
      <c r="H175" s="8">
        <v>35229</v>
      </c>
    </row>
    <row r="176" spans="1:8" s="4" customFormat="1" ht="29.25" customHeight="1" x14ac:dyDescent="0.2">
      <c r="A176" s="111"/>
      <c r="B176" s="115"/>
      <c r="C176" s="124" t="s">
        <v>145</v>
      </c>
      <c r="D176" s="78"/>
      <c r="E176" s="125"/>
      <c r="F176" s="25">
        <f>F177</f>
        <v>10000000</v>
      </c>
      <c r="G176" s="25">
        <f t="shared" ref="G176:H176" si="37">G177</f>
        <v>10000000</v>
      </c>
      <c r="H176" s="25">
        <f t="shared" si="37"/>
        <v>10000000</v>
      </c>
    </row>
    <row r="177" spans="1:9" s="4" customFormat="1" ht="25.5" x14ac:dyDescent="0.2">
      <c r="A177" s="47">
        <f>A175+1</f>
        <v>100</v>
      </c>
      <c r="B177" s="47"/>
      <c r="C177" s="136" t="s">
        <v>163</v>
      </c>
      <c r="D177" s="48" t="s">
        <v>258</v>
      </c>
      <c r="E177" s="136" t="s">
        <v>164</v>
      </c>
      <c r="F177" s="53">
        <v>10000000</v>
      </c>
      <c r="G177" s="53">
        <v>10000000</v>
      </c>
      <c r="H177" s="53">
        <v>10000000</v>
      </c>
    </row>
    <row r="178" spans="1:9" s="114" customFormat="1" ht="21.6" customHeight="1" x14ac:dyDescent="0.25">
      <c r="A178" s="117"/>
      <c r="B178" s="211" t="s">
        <v>460</v>
      </c>
      <c r="C178" s="212"/>
      <c r="D178" s="161"/>
      <c r="E178" s="144"/>
      <c r="F178" s="113">
        <f>F179+F192+F197+F213+F264</f>
        <v>72404538</v>
      </c>
      <c r="G178" s="113">
        <f>G179+G192+G197+G213+G264</f>
        <v>74582077</v>
      </c>
      <c r="H178" s="113">
        <f>H179+H192+H197+H213+H264</f>
        <v>74561309</v>
      </c>
    </row>
    <row r="179" spans="1:9" s="4" customFormat="1" ht="23.25" customHeight="1" x14ac:dyDescent="0.2">
      <c r="A179" s="115">
        <f>A177+1</f>
        <v>101</v>
      </c>
      <c r="B179" s="79"/>
      <c r="C179" s="116" t="s">
        <v>182</v>
      </c>
      <c r="D179" s="78"/>
      <c r="E179" s="125"/>
      <c r="F179" s="27">
        <f>F180+F190</f>
        <v>42111198</v>
      </c>
      <c r="G179" s="27">
        <f>G180+G190</f>
        <v>42111198</v>
      </c>
      <c r="H179" s="27">
        <f>H180+H190</f>
        <v>42111198</v>
      </c>
      <c r="I179" s="5"/>
    </row>
    <row r="180" spans="1:9" s="4" customFormat="1" x14ac:dyDescent="0.2">
      <c r="A180" s="174"/>
      <c r="B180" s="175"/>
      <c r="C180" s="148" t="s">
        <v>177</v>
      </c>
      <c r="D180" s="85"/>
      <c r="E180" s="145"/>
      <c r="F180" s="66">
        <f>F181</f>
        <v>41855805</v>
      </c>
      <c r="G180" s="66">
        <f t="shared" ref="G180:H180" si="38">G181</f>
        <v>41855805</v>
      </c>
      <c r="H180" s="66">
        <f t="shared" si="38"/>
        <v>41855805</v>
      </c>
      <c r="I180" s="5"/>
    </row>
    <row r="181" spans="1:9" s="4" customFormat="1" x14ac:dyDescent="0.2">
      <c r="A181" s="176"/>
      <c r="B181" s="126" t="s">
        <v>414</v>
      </c>
      <c r="C181" s="168" t="s">
        <v>467</v>
      </c>
      <c r="D181" s="86"/>
      <c r="E181" s="146"/>
      <c r="F181" s="65">
        <f>F182+F185+F186+F189</f>
        <v>41855805</v>
      </c>
      <c r="G181" s="65">
        <f>G182+G185+G186+G189</f>
        <v>41855805</v>
      </c>
      <c r="H181" s="65">
        <f>H182+H185+H186+H189</f>
        <v>41855805</v>
      </c>
      <c r="I181" s="5"/>
    </row>
    <row r="182" spans="1:9" s="41" customFormat="1" ht="25.5" x14ac:dyDescent="0.2">
      <c r="A182" s="177"/>
      <c r="B182" s="177"/>
      <c r="C182" s="168" t="s">
        <v>415</v>
      </c>
      <c r="D182" s="86"/>
      <c r="E182" s="146"/>
      <c r="F182" s="65">
        <f>F183+F184</f>
        <v>27759458</v>
      </c>
      <c r="G182" s="65">
        <f t="shared" ref="G182:H182" si="39">G183+G184</f>
        <v>27759458</v>
      </c>
      <c r="H182" s="65">
        <f t="shared" si="39"/>
        <v>27759458</v>
      </c>
      <c r="I182" s="5"/>
    </row>
    <row r="183" spans="1:9" s="41" customFormat="1" ht="38.25" x14ac:dyDescent="0.2">
      <c r="A183" s="178"/>
      <c r="B183" s="178"/>
      <c r="C183" s="180"/>
      <c r="D183" s="81" t="s">
        <v>416</v>
      </c>
      <c r="E183" s="28" t="s">
        <v>417</v>
      </c>
      <c r="F183" s="67">
        <v>17932929</v>
      </c>
      <c r="G183" s="67">
        <v>17932929</v>
      </c>
      <c r="H183" s="67">
        <v>17932929</v>
      </c>
      <c r="I183" s="5"/>
    </row>
    <row r="184" spans="1:9" s="41" customFormat="1" ht="25.5" x14ac:dyDescent="0.2">
      <c r="A184" s="179"/>
      <c r="B184" s="179"/>
      <c r="C184" s="181"/>
      <c r="D184" s="81" t="s">
        <v>418</v>
      </c>
      <c r="E184" s="28" t="s">
        <v>419</v>
      </c>
      <c r="F184" s="67">
        <v>9826529</v>
      </c>
      <c r="G184" s="67">
        <v>9826529</v>
      </c>
      <c r="H184" s="67">
        <v>9826529</v>
      </c>
      <c r="I184" s="5"/>
    </row>
    <row r="185" spans="1:9" s="41" customFormat="1" ht="25.5" x14ac:dyDescent="0.2">
      <c r="A185" s="176"/>
      <c r="B185" s="47"/>
      <c r="C185" s="6" t="s">
        <v>420</v>
      </c>
      <c r="D185" s="81" t="s">
        <v>421</v>
      </c>
      <c r="E185" s="28" t="s">
        <v>422</v>
      </c>
      <c r="F185" s="53">
        <v>5356759</v>
      </c>
      <c r="G185" s="53">
        <v>5356759</v>
      </c>
      <c r="H185" s="53">
        <v>5356759</v>
      </c>
      <c r="I185" s="5"/>
    </row>
    <row r="186" spans="1:9" s="41" customFormat="1" ht="25.5" x14ac:dyDescent="0.2">
      <c r="A186" s="177"/>
      <c r="B186" s="177"/>
      <c r="C186" s="6" t="s">
        <v>423</v>
      </c>
      <c r="D186" s="48"/>
      <c r="E186" s="28"/>
      <c r="F186" s="53">
        <f>F187+F188</f>
        <v>3787470</v>
      </c>
      <c r="G186" s="53">
        <f t="shared" ref="G186:H186" si="40">G187+G188</f>
        <v>3787470</v>
      </c>
      <c r="H186" s="53">
        <f t="shared" si="40"/>
        <v>3787470</v>
      </c>
      <c r="I186" s="5"/>
    </row>
    <row r="187" spans="1:9" s="41" customFormat="1" ht="25.5" x14ac:dyDescent="0.2">
      <c r="A187" s="178"/>
      <c r="B187" s="178"/>
      <c r="C187" s="180"/>
      <c r="D187" s="81" t="s">
        <v>424</v>
      </c>
      <c r="E187" s="28" t="s">
        <v>425</v>
      </c>
      <c r="F187" s="67">
        <v>3105507</v>
      </c>
      <c r="G187" s="67">
        <v>3105507</v>
      </c>
      <c r="H187" s="67">
        <v>3105507</v>
      </c>
      <c r="I187" s="5"/>
    </row>
    <row r="188" spans="1:9" s="41" customFormat="1" ht="38.25" x14ac:dyDescent="0.2">
      <c r="A188" s="179"/>
      <c r="B188" s="179"/>
      <c r="C188" s="181"/>
      <c r="D188" s="81" t="s">
        <v>416</v>
      </c>
      <c r="E188" s="28" t="s">
        <v>417</v>
      </c>
      <c r="F188" s="67">
        <v>681963</v>
      </c>
      <c r="G188" s="67">
        <v>681963</v>
      </c>
      <c r="H188" s="67">
        <v>681963</v>
      </c>
      <c r="I188" s="5"/>
    </row>
    <row r="189" spans="1:9" s="41" customFormat="1" ht="25.5" x14ac:dyDescent="0.2">
      <c r="A189" s="176"/>
      <c r="B189" s="47"/>
      <c r="C189" s="6" t="s">
        <v>426</v>
      </c>
      <c r="D189" s="81" t="s">
        <v>427</v>
      </c>
      <c r="E189" s="28" t="s">
        <v>428</v>
      </c>
      <c r="F189" s="53">
        <v>4952118</v>
      </c>
      <c r="G189" s="53">
        <v>4952118</v>
      </c>
      <c r="H189" s="53">
        <v>4952118</v>
      </c>
      <c r="I189" s="5"/>
    </row>
    <row r="190" spans="1:9" s="4" customFormat="1" x14ac:dyDescent="0.2">
      <c r="A190" s="174"/>
      <c r="B190" s="175"/>
      <c r="C190" s="148" t="s">
        <v>429</v>
      </c>
      <c r="D190" s="162"/>
      <c r="E190" s="147"/>
      <c r="F190" s="61">
        <f>F191</f>
        <v>255393</v>
      </c>
      <c r="G190" s="61">
        <f t="shared" ref="G190:H190" si="41">G191</f>
        <v>255393</v>
      </c>
      <c r="H190" s="61">
        <f t="shared" si="41"/>
        <v>255393</v>
      </c>
      <c r="I190" s="5"/>
    </row>
    <row r="191" spans="1:9" s="4" customFormat="1" ht="12.75" customHeight="1" x14ac:dyDescent="0.2">
      <c r="A191" s="47"/>
      <c r="B191" s="47" t="s">
        <v>414</v>
      </c>
      <c r="C191" s="136" t="s">
        <v>182</v>
      </c>
      <c r="D191" s="81" t="s">
        <v>430</v>
      </c>
      <c r="E191" s="137" t="s">
        <v>283</v>
      </c>
      <c r="F191" s="53">
        <v>255393</v>
      </c>
      <c r="G191" s="53">
        <v>255393</v>
      </c>
      <c r="H191" s="53">
        <v>255393</v>
      </c>
      <c r="I191" s="5"/>
    </row>
    <row r="192" spans="1:9" s="41" customFormat="1" ht="25.5" customHeight="1" x14ac:dyDescent="0.2">
      <c r="A192" s="115">
        <f>A179+1</f>
        <v>102</v>
      </c>
      <c r="B192" s="115"/>
      <c r="C192" s="111" t="s">
        <v>364</v>
      </c>
      <c r="D192" s="78"/>
      <c r="E192" s="125"/>
      <c r="F192" s="25">
        <f>F193+F194+F195+F196</f>
        <v>1040678</v>
      </c>
      <c r="G192" s="25">
        <f t="shared" ref="G192:H192" si="42">G193+G194+G195+G196</f>
        <v>1010678</v>
      </c>
      <c r="H192" s="25">
        <f t="shared" si="42"/>
        <v>989910</v>
      </c>
    </row>
    <row r="193" spans="1:8" s="41" customFormat="1" x14ac:dyDescent="0.2">
      <c r="A193" s="48"/>
      <c r="B193" s="48" t="s">
        <v>365</v>
      </c>
      <c r="C193" s="28" t="s">
        <v>366</v>
      </c>
      <c r="D193" s="83" t="s">
        <v>367</v>
      </c>
      <c r="E193" s="44" t="s">
        <v>368</v>
      </c>
      <c r="F193" s="53">
        <v>110768</v>
      </c>
      <c r="G193" s="55">
        <v>80768</v>
      </c>
      <c r="H193" s="55">
        <v>60000</v>
      </c>
    </row>
    <row r="194" spans="1:8" s="41" customFormat="1" x14ac:dyDescent="0.2">
      <c r="A194" s="48"/>
      <c r="B194" s="48" t="s">
        <v>365</v>
      </c>
      <c r="C194" s="54" t="s">
        <v>173</v>
      </c>
      <c r="D194" s="83" t="s">
        <v>329</v>
      </c>
      <c r="E194" s="44" t="s">
        <v>369</v>
      </c>
      <c r="F194" s="53">
        <v>436460</v>
      </c>
      <c r="G194" s="55">
        <v>436460</v>
      </c>
      <c r="H194" s="55">
        <v>436460</v>
      </c>
    </row>
    <row r="195" spans="1:8" s="41" customFormat="1" x14ac:dyDescent="0.2">
      <c r="A195" s="48"/>
      <c r="B195" s="48" t="s">
        <v>365</v>
      </c>
      <c r="C195" s="28" t="s">
        <v>370</v>
      </c>
      <c r="D195" s="48" t="s">
        <v>371</v>
      </c>
      <c r="E195" s="44" t="s">
        <v>208</v>
      </c>
      <c r="F195" s="53">
        <v>135000</v>
      </c>
      <c r="G195" s="53">
        <v>135000</v>
      </c>
      <c r="H195" s="53">
        <v>135000</v>
      </c>
    </row>
    <row r="196" spans="1:8" s="41" customFormat="1" x14ac:dyDescent="0.2">
      <c r="A196" s="48"/>
      <c r="B196" s="48" t="s">
        <v>365</v>
      </c>
      <c r="C196" s="136" t="s">
        <v>174</v>
      </c>
      <c r="D196" s="48" t="s">
        <v>156</v>
      </c>
      <c r="E196" s="136" t="s">
        <v>157</v>
      </c>
      <c r="F196" s="97">
        <v>358450</v>
      </c>
      <c r="G196" s="97">
        <v>358450</v>
      </c>
      <c r="H196" s="97">
        <v>358450</v>
      </c>
    </row>
    <row r="197" spans="1:8" s="41" customFormat="1" ht="44.25" customHeight="1" x14ac:dyDescent="0.2">
      <c r="A197" s="115">
        <f>A192+1</f>
        <v>103</v>
      </c>
      <c r="B197" s="115"/>
      <c r="C197" s="111" t="s">
        <v>166</v>
      </c>
      <c r="D197" s="78"/>
      <c r="E197" s="125"/>
      <c r="F197" s="25">
        <f>SUM(F198:F212)</f>
        <v>22989612</v>
      </c>
      <c r="G197" s="25">
        <f t="shared" ref="G197:H197" si="43">SUM(G198:G212)</f>
        <v>22989612</v>
      </c>
      <c r="H197" s="25">
        <f t="shared" si="43"/>
        <v>22989612</v>
      </c>
    </row>
    <row r="198" spans="1:8" s="41" customFormat="1" x14ac:dyDescent="0.2">
      <c r="A198" s="47"/>
      <c r="B198" s="47" t="s">
        <v>340</v>
      </c>
      <c r="C198" s="136" t="s">
        <v>341</v>
      </c>
      <c r="D198" s="48" t="s">
        <v>23</v>
      </c>
      <c r="E198" s="43" t="s">
        <v>342</v>
      </c>
      <c r="F198" s="24">
        <v>1583538</v>
      </c>
      <c r="G198" s="24">
        <v>1583538</v>
      </c>
      <c r="H198" s="24">
        <v>1583538</v>
      </c>
    </row>
    <row r="199" spans="1:8" s="41" customFormat="1" ht="51" x14ac:dyDescent="0.2">
      <c r="A199" s="47"/>
      <c r="B199" s="47" t="s">
        <v>340</v>
      </c>
      <c r="C199" s="136" t="s">
        <v>341</v>
      </c>
      <c r="D199" s="48" t="s">
        <v>343</v>
      </c>
      <c r="E199" s="136" t="s">
        <v>344</v>
      </c>
      <c r="F199" s="53">
        <v>14915544</v>
      </c>
      <c r="G199" s="53">
        <v>14915544</v>
      </c>
      <c r="H199" s="53">
        <v>14915544</v>
      </c>
    </row>
    <row r="200" spans="1:8" s="41" customFormat="1" ht="69.75" customHeight="1" x14ac:dyDescent="0.2">
      <c r="A200" s="47"/>
      <c r="B200" s="47" t="s">
        <v>340</v>
      </c>
      <c r="C200" s="136" t="s">
        <v>341</v>
      </c>
      <c r="D200" s="48" t="s">
        <v>258</v>
      </c>
      <c r="E200" s="136" t="s">
        <v>345</v>
      </c>
      <c r="F200" s="53">
        <v>1738452</v>
      </c>
      <c r="G200" s="53">
        <v>1738452</v>
      </c>
      <c r="H200" s="53">
        <v>1738452</v>
      </c>
    </row>
    <row r="201" spans="1:8" s="41" customFormat="1" x14ac:dyDescent="0.2">
      <c r="A201" s="47"/>
      <c r="B201" s="47" t="s">
        <v>340</v>
      </c>
      <c r="C201" s="54" t="s">
        <v>173</v>
      </c>
      <c r="D201" s="83" t="s">
        <v>346</v>
      </c>
      <c r="E201" s="136" t="s">
        <v>347</v>
      </c>
      <c r="F201" s="53">
        <v>9953</v>
      </c>
      <c r="G201" s="53">
        <v>9953</v>
      </c>
      <c r="H201" s="53">
        <v>9953</v>
      </c>
    </row>
    <row r="202" spans="1:8" s="41" customFormat="1" x14ac:dyDescent="0.2">
      <c r="A202" s="47"/>
      <c r="B202" s="47" t="s">
        <v>340</v>
      </c>
      <c r="C202" s="54" t="s">
        <v>173</v>
      </c>
      <c r="D202" s="156" t="s">
        <v>490</v>
      </c>
      <c r="E202" s="136" t="s">
        <v>348</v>
      </c>
      <c r="F202" s="53">
        <v>304344</v>
      </c>
      <c r="G202" s="53">
        <v>304344</v>
      </c>
      <c r="H202" s="53">
        <v>304344</v>
      </c>
    </row>
    <row r="203" spans="1:8" s="41" customFormat="1" x14ac:dyDescent="0.2">
      <c r="A203" s="47"/>
      <c r="B203" s="47" t="s">
        <v>340</v>
      </c>
      <c r="C203" s="54" t="s">
        <v>173</v>
      </c>
      <c r="D203" s="156" t="s">
        <v>491</v>
      </c>
      <c r="E203" s="45" t="s">
        <v>349</v>
      </c>
      <c r="F203" s="52">
        <v>2382</v>
      </c>
      <c r="G203" s="52">
        <v>2382</v>
      </c>
      <c r="H203" s="52">
        <v>2382</v>
      </c>
    </row>
    <row r="204" spans="1:8" s="41" customFormat="1" ht="25.5" x14ac:dyDescent="0.2">
      <c r="A204" s="47"/>
      <c r="B204" s="47" t="s">
        <v>340</v>
      </c>
      <c r="C204" s="54" t="s">
        <v>173</v>
      </c>
      <c r="D204" s="48" t="s">
        <v>350</v>
      </c>
      <c r="E204" s="136" t="s">
        <v>351</v>
      </c>
      <c r="F204" s="53">
        <v>1342260</v>
      </c>
      <c r="G204" s="53">
        <v>1342260</v>
      </c>
      <c r="H204" s="53">
        <v>1342260</v>
      </c>
    </row>
    <row r="205" spans="1:8" s="41" customFormat="1" x14ac:dyDescent="0.2">
      <c r="A205" s="47"/>
      <c r="B205" s="47" t="s">
        <v>340</v>
      </c>
      <c r="C205" s="54" t="s">
        <v>173</v>
      </c>
      <c r="D205" s="48" t="s">
        <v>352</v>
      </c>
      <c r="E205" s="136" t="s">
        <v>353</v>
      </c>
      <c r="F205" s="53">
        <v>56142</v>
      </c>
      <c r="G205" s="53">
        <v>56142</v>
      </c>
      <c r="H205" s="53">
        <v>56142</v>
      </c>
    </row>
    <row r="206" spans="1:8" s="41" customFormat="1" ht="54.75" customHeight="1" x14ac:dyDescent="0.2">
      <c r="A206" s="47"/>
      <c r="B206" s="47" t="s">
        <v>340</v>
      </c>
      <c r="C206" s="54" t="s">
        <v>173</v>
      </c>
      <c r="D206" s="48" t="s">
        <v>354</v>
      </c>
      <c r="E206" s="136" t="s">
        <v>355</v>
      </c>
      <c r="F206" s="53">
        <v>1034472</v>
      </c>
      <c r="G206" s="53">
        <v>1034472</v>
      </c>
      <c r="H206" s="53">
        <v>1034472</v>
      </c>
    </row>
    <row r="207" spans="1:8" s="41" customFormat="1" x14ac:dyDescent="0.2">
      <c r="A207" s="47"/>
      <c r="B207" s="47" t="s">
        <v>340</v>
      </c>
      <c r="C207" s="54" t="s">
        <v>178</v>
      </c>
      <c r="D207" s="156" t="s">
        <v>492</v>
      </c>
      <c r="E207" s="136" t="s">
        <v>356</v>
      </c>
      <c r="F207" s="53">
        <v>15981</v>
      </c>
      <c r="G207" s="53">
        <v>15981</v>
      </c>
      <c r="H207" s="53">
        <v>15981</v>
      </c>
    </row>
    <row r="208" spans="1:8" s="41" customFormat="1" ht="51" x14ac:dyDescent="0.2">
      <c r="A208" s="47"/>
      <c r="B208" s="47" t="s">
        <v>340</v>
      </c>
      <c r="C208" s="136" t="s">
        <v>175</v>
      </c>
      <c r="D208" s="156" t="s">
        <v>357</v>
      </c>
      <c r="E208" s="45" t="s">
        <v>358</v>
      </c>
      <c r="F208" s="52">
        <v>37287</v>
      </c>
      <c r="G208" s="52">
        <v>37287</v>
      </c>
      <c r="H208" s="52">
        <v>37287</v>
      </c>
    </row>
    <row r="209" spans="1:8" s="41" customFormat="1" x14ac:dyDescent="0.2">
      <c r="A209" s="47"/>
      <c r="B209" s="47" t="s">
        <v>340</v>
      </c>
      <c r="C209" s="136" t="s">
        <v>359</v>
      </c>
      <c r="D209" s="156" t="s">
        <v>282</v>
      </c>
      <c r="E209" s="136" t="s">
        <v>360</v>
      </c>
      <c r="F209" s="53">
        <v>5626</v>
      </c>
      <c r="G209" s="53">
        <v>5626</v>
      </c>
      <c r="H209" s="53">
        <v>5626</v>
      </c>
    </row>
    <row r="210" spans="1:8" s="41" customFormat="1" x14ac:dyDescent="0.2">
      <c r="A210" s="47"/>
      <c r="B210" s="47" t="s">
        <v>340</v>
      </c>
      <c r="C210" s="136" t="s">
        <v>174</v>
      </c>
      <c r="D210" s="156" t="s">
        <v>156</v>
      </c>
      <c r="E210" s="136" t="s">
        <v>157</v>
      </c>
      <c r="F210" s="53">
        <v>1922583</v>
      </c>
      <c r="G210" s="53">
        <v>1922583</v>
      </c>
      <c r="H210" s="53">
        <v>1922583</v>
      </c>
    </row>
    <row r="211" spans="1:8" s="41" customFormat="1" x14ac:dyDescent="0.2">
      <c r="A211" s="47"/>
      <c r="B211" s="47" t="s">
        <v>340</v>
      </c>
      <c r="C211" s="136" t="s">
        <v>177</v>
      </c>
      <c r="D211" s="156" t="s">
        <v>267</v>
      </c>
      <c r="E211" s="136" t="s">
        <v>361</v>
      </c>
      <c r="F211" s="53">
        <v>10438</v>
      </c>
      <c r="G211" s="53">
        <v>10438</v>
      </c>
      <c r="H211" s="53">
        <v>10438</v>
      </c>
    </row>
    <row r="212" spans="1:8" s="41" customFormat="1" ht="25.5" x14ac:dyDescent="0.2">
      <c r="A212" s="47"/>
      <c r="B212" s="47" t="s">
        <v>340</v>
      </c>
      <c r="C212" s="136" t="s">
        <v>177</v>
      </c>
      <c r="D212" s="156" t="s">
        <v>362</v>
      </c>
      <c r="E212" s="45" t="s">
        <v>363</v>
      </c>
      <c r="F212" s="52">
        <v>10610</v>
      </c>
      <c r="G212" s="52">
        <v>10610</v>
      </c>
      <c r="H212" s="52">
        <v>10610</v>
      </c>
    </row>
    <row r="213" spans="1:8" s="4" customFormat="1" ht="24.75" customHeight="1" x14ac:dyDescent="0.2">
      <c r="A213" s="115">
        <f>A197+1</f>
        <v>104</v>
      </c>
      <c r="B213" s="79"/>
      <c r="C213" s="110" t="s">
        <v>441</v>
      </c>
      <c r="D213" s="78"/>
      <c r="E213" s="125"/>
      <c r="F213" s="25">
        <f>F214+F218</f>
        <v>0</v>
      </c>
      <c r="G213" s="25">
        <f>G214+G218</f>
        <v>2207539</v>
      </c>
      <c r="H213" s="25">
        <f>H214+H218</f>
        <v>2207539</v>
      </c>
    </row>
    <row r="214" spans="1:8" s="4" customFormat="1" x14ac:dyDescent="0.2">
      <c r="A214" s="31"/>
      <c r="B214" s="121"/>
      <c r="C214" s="32" t="s">
        <v>180</v>
      </c>
      <c r="D214" s="87"/>
      <c r="E214" s="33"/>
      <c r="F214" s="34">
        <f>SUM(F215:F217)</f>
        <v>0</v>
      </c>
      <c r="G214" s="34">
        <f>SUM(G215:G217)</f>
        <v>50435</v>
      </c>
      <c r="H214" s="34">
        <f>SUM(H215:H217)</f>
        <v>50435</v>
      </c>
    </row>
    <row r="215" spans="1:8" s="4" customFormat="1" x14ac:dyDescent="0.2">
      <c r="A215" s="30"/>
      <c r="B215" s="122"/>
      <c r="C215" s="45" t="s">
        <v>167</v>
      </c>
      <c r="D215" s="81" t="s">
        <v>23</v>
      </c>
      <c r="E215" s="51" t="s">
        <v>77</v>
      </c>
      <c r="F215" s="46"/>
      <c r="G215" s="46">
        <v>745</v>
      </c>
      <c r="H215" s="46">
        <v>745</v>
      </c>
    </row>
    <row r="216" spans="1:8" s="4" customFormat="1" x14ac:dyDescent="0.2">
      <c r="A216" s="30"/>
      <c r="B216" s="122"/>
      <c r="C216" s="45" t="s">
        <v>169</v>
      </c>
      <c r="D216" s="81" t="s">
        <v>23</v>
      </c>
      <c r="E216" s="51" t="s">
        <v>77</v>
      </c>
      <c r="F216" s="46"/>
      <c r="G216" s="46">
        <v>4169</v>
      </c>
      <c r="H216" s="46">
        <v>4169</v>
      </c>
    </row>
    <row r="217" spans="1:8" s="4" customFormat="1" x14ac:dyDescent="0.2">
      <c r="A217" s="30"/>
      <c r="B217" s="122"/>
      <c r="C217" s="45" t="s">
        <v>168</v>
      </c>
      <c r="D217" s="81" t="s">
        <v>23</v>
      </c>
      <c r="E217" s="51" t="s">
        <v>70</v>
      </c>
      <c r="F217" s="46"/>
      <c r="G217" s="46">
        <v>45521</v>
      </c>
      <c r="H217" s="46">
        <v>45521</v>
      </c>
    </row>
    <row r="218" spans="1:8" s="4" customFormat="1" x14ac:dyDescent="0.2">
      <c r="A218" s="31"/>
      <c r="B218" s="121"/>
      <c r="C218" s="32" t="s">
        <v>181</v>
      </c>
      <c r="D218" s="87"/>
      <c r="E218" s="33"/>
      <c r="F218" s="34">
        <f>F219+F224+F225+F232+F239+F244+F247+F252+F256+F259+F263</f>
        <v>0</v>
      </c>
      <c r="G218" s="34">
        <f>G219+G224+G225+G232+G239+G244+G247+G252+G256+G259+G263</f>
        <v>2157104</v>
      </c>
      <c r="H218" s="34">
        <f>H219+H224+H225+H232+H239+H244+H247+H252+H256+H259+H263</f>
        <v>2157104</v>
      </c>
    </row>
    <row r="219" spans="1:8" s="4" customFormat="1" x14ac:dyDescent="0.2">
      <c r="A219" s="175"/>
      <c r="B219" s="175"/>
      <c r="C219" s="62" t="s">
        <v>170</v>
      </c>
      <c r="D219" s="88"/>
      <c r="E219" s="60"/>
      <c r="F219" s="61">
        <f>F220+F221+F222+F223</f>
        <v>0</v>
      </c>
      <c r="G219" s="61">
        <f>SUM(G220:G223)</f>
        <v>39812</v>
      </c>
      <c r="H219" s="61">
        <f>SUM(H220:H223)</f>
        <v>39812</v>
      </c>
    </row>
    <row r="220" spans="1:8" s="4" customFormat="1" x14ac:dyDescent="0.2">
      <c r="A220" s="47"/>
      <c r="B220" s="47"/>
      <c r="C220" s="54"/>
      <c r="D220" s="89" t="s">
        <v>247</v>
      </c>
      <c r="E220" s="35" t="s">
        <v>248</v>
      </c>
      <c r="F220" s="53"/>
      <c r="G220" s="53">
        <v>596</v>
      </c>
      <c r="H220" s="53">
        <v>596</v>
      </c>
    </row>
    <row r="221" spans="1:8" s="4" customFormat="1" ht="38.25" x14ac:dyDescent="0.2">
      <c r="A221" s="47"/>
      <c r="B221" s="47"/>
      <c r="C221" s="54"/>
      <c r="D221" s="89" t="s">
        <v>249</v>
      </c>
      <c r="E221" s="35" t="s">
        <v>250</v>
      </c>
      <c r="F221" s="53"/>
      <c r="G221" s="53">
        <v>1348</v>
      </c>
      <c r="H221" s="53">
        <v>1348</v>
      </c>
    </row>
    <row r="222" spans="1:8" s="4" customFormat="1" x14ac:dyDescent="0.2">
      <c r="A222" s="47"/>
      <c r="B222" s="47"/>
      <c r="C222" s="54"/>
      <c r="D222" s="89" t="s">
        <v>131</v>
      </c>
      <c r="E222" s="35" t="s">
        <v>251</v>
      </c>
      <c r="F222" s="53"/>
      <c r="G222" s="53">
        <v>36870</v>
      </c>
      <c r="H222" s="53">
        <v>36870</v>
      </c>
    </row>
    <row r="223" spans="1:8" s="4" customFormat="1" x14ac:dyDescent="0.2">
      <c r="A223" s="47"/>
      <c r="B223" s="47"/>
      <c r="C223" s="54"/>
      <c r="D223" s="89" t="s">
        <v>252</v>
      </c>
      <c r="E223" s="35" t="s">
        <v>253</v>
      </c>
      <c r="F223" s="53"/>
      <c r="G223" s="53">
        <v>998</v>
      </c>
      <c r="H223" s="53">
        <v>998</v>
      </c>
    </row>
    <row r="224" spans="1:8" s="41" customFormat="1" x14ac:dyDescent="0.2">
      <c r="A224" s="175"/>
      <c r="B224" s="175"/>
      <c r="C224" s="62" t="s">
        <v>171</v>
      </c>
      <c r="D224" s="88" t="s">
        <v>280</v>
      </c>
      <c r="E224" s="60" t="s">
        <v>281</v>
      </c>
      <c r="F224" s="63">
        <v>0</v>
      </c>
      <c r="G224" s="63">
        <v>15635</v>
      </c>
      <c r="H224" s="63">
        <v>15635</v>
      </c>
    </row>
    <row r="225" spans="1:8" s="41" customFormat="1" x14ac:dyDescent="0.2">
      <c r="A225" s="175"/>
      <c r="B225" s="175"/>
      <c r="C225" s="62" t="s">
        <v>172</v>
      </c>
      <c r="D225" s="88"/>
      <c r="E225" s="60"/>
      <c r="F225" s="61">
        <v>0</v>
      </c>
      <c r="G225" s="61">
        <f>SUM(G226:G231)</f>
        <v>102015</v>
      </c>
      <c r="H225" s="61">
        <f>SUM(H226:H231)</f>
        <v>102015</v>
      </c>
    </row>
    <row r="226" spans="1:8" s="4" customFormat="1" ht="25.5" x14ac:dyDescent="0.2">
      <c r="A226" s="47"/>
      <c r="B226" s="47"/>
      <c r="C226" s="54"/>
      <c r="D226" s="89" t="s">
        <v>267</v>
      </c>
      <c r="E226" s="45" t="s">
        <v>397</v>
      </c>
      <c r="F226" s="53"/>
      <c r="G226" s="53">
        <v>298</v>
      </c>
      <c r="H226" s="53">
        <v>298</v>
      </c>
    </row>
    <row r="227" spans="1:8" s="41" customFormat="1" ht="25.5" x14ac:dyDescent="0.2">
      <c r="A227" s="47"/>
      <c r="B227" s="47"/>
      <c r="C227" s="54"/>
      <c r="D227" s="89" t="s">
        <v>279</v>
      </c>
      <c r="E227" s="45" t="s">
        <v>392</v>
      </c>
      <c r="F227" s="53"/>
      <c r="G227" s="53">
        <v>11575</v>
      </c>
      <c r="H227" s="53">
        <v>11575</v>
      </c>
    </row>
    <row r="228" spans="1:8" s="41" customFormat="1" x14ac:dyDescent="0.2">
      <c r="A228" s="47"/>
      <c r="B228" s="47"/>
      <c r="C228" s="54"/>
      <c r="D228" s="89" t="s">
        <v>258</v>
      </c>
      <c r="E228" s="45" t="s">
        <v>393</v>
      </c>
      <c r="F228" s="53"/>
      <c r="G228" s="53">
        <v>20982</v>
      </c>
      <c r="H228" s="53">
        <v>20982</v>
      </c>
    </row>
    <row r="229" spans="1:8" s="41" customFormat="1" x14ac:dyDescent="0.2">
      <c r="A229" s="47"/>
      <c r="B229" s="47"/>
      <c r="C229" s="54"/>
      <c r="D229" s="89" t="s">
        <v>278</v>
      </c>
      <c r="E229" s="43" t="s">
        <v>399</v>
      </c>
      <c r="F229" s="53"/>
      <c r="G229" s="53">
        <v>1042</v>
      </c>
      <c r="H229" s="53">
        <v>1042</v>
      </c>
    </row>
    <row r="230" spans="1:8" s="41" customFormat="1" ht="27" customHeight="1" x14ac:dyDescent="0.2">
      <c r="A230" s="47"/>
      <c r="B230" s="47"/>
      <c r="C230" s="54"/>
      <c r="D230" s="89" t="s">
        <v>265</v>
      </c>
      <c r="E230" s="45" t="s">
        <v>396</v>
      </c>
      <c r="F230" s="53"/>
      <c r="G230" s="53">
        <v>1340</v>
      </c>
      <c r="H230" s="53">
        <v>1340</v>
      </c>
    </row>
    <row r="231" spans="1:8" s="4" customFormat="1" x14ac:dyDescent="0.2">
      <c r="A231" s="47"/>
      <c r="B231" s="47"/>
      <c r="C231" s="54"/>
      <c r="D231" s="89" t="s">
        <v>277</v>
      </c>
      <c r="E231" s="45" t="s">
        <v>400</v>
      </c>
      <c r="F231" s="53"/>
      <c r="G231" s="53">
        <v>66778</v>
      </c>
      <c r="H231" s="53">
        <v>66778</v>
      </c>
    </row>
    <row r="232" spans="1:8" s="41" customFormat="1" x14ac:dyDescent="0.2">
      <c r="A232" s="175"/>
      <c r="B232" s="175"/>
      <c r="C232" s="62" t="s">
        <v>173</v>
      </c>
      <c r="D232" s="88"/>
      <c r="E232" s="60"/>
      <c r="F232" s="61">
        <f>SUM(F233:F238)</f>
        <v>0</v>
      </c>
      <c r="G232" s="61">
        <f>SUM(G233:G238)</f>
        <v>573225</v>
      </c>
      <c r="H232" s="61">
        <f>SUM(H233:H238)</f>
        <v>573225</v>
      </c>
    </row>
    <row r="233" spans="1:8" s="41" customFormat="1" x14ac:dyDescent="0.2">
      <c r="A233" s="47"/>
      <c r="B233" s="47"/>
      <c r="C233" s="54"/>
      <c r="D233" s="89" t="s">
        <v>346</v>
      </c>
      <c r="E233" s="44" t="s">
        <v>372</v>
      </c>
      <c r="F233" s="53"/>
      <c r="G233" s="105">
        <v>1385</v>
      </c>
      <c r="H233" s="105">
        <v>1385</v>
      </c>
    </row>
    <row r="234" spans="1:8" s="41" customFormat="1" ht="25.5" x14ac:dyDescent="0.2">
      <c r="A234" s="47"/>
      <c r="B234" s="47"/>
      <c r="C234" s="54"/>
      <c r="D234" s="89" t="s">
        <v>350</v>
      </c>
      <c r="E234" s="44" t="s">
        <v>351</v>
      </c>
      <c r="F234" s="53"/>
      <c r="G234" s="105">
        <v>517019</v>
      </c>
      <c r="H234" s="105">
        <v>517019</v>
      </c>
    </row>
    <row r="235" spans="1:8" s="41" customFormat="1" x14ac:dyDescent="0.2">
      <c r="A235" s="47"/>
      <c r="B235" s="47"/>
      <c r="C235" s="54"/>
      <c r="D235" s="89" t="s">
        <v>373</v>
      </c>
      <c r="E235" s="28" t="s">
        <v>374</v>
      </c>
      <c r="F235" s="53"/>
      <c r="G235" s="105">
        <v>29654</v>
      </c>
      <c r="H235" s="105">
        <v>29654</v>
      </c>
    </row>
    <row r="236" spans="1:8" s="41" customFormat="1" x14ac:dyDescent="0.2">
      <c r="A236" s="47"/>
      <c r="B236" s="47"/>
      <c r="C236" s="54"/>
      <c r="D236" s="89" t="s">
        <v>352</v>
      </c>
      <c r="E236" s="28" t="s">
        <v>375</v>
      </c>
      <c r="F236" s="53"/>
      <c r="G236" s="105">
        <v>22859</v>
      </c>
      <c r="H236" s="105">
        <v>22859</v>
      </c>
    </row>
    <row r="237" spans="1:8" s="41" customFormat="1" x14ac:dyDescent="0.2">
      <c r="A237" s="47"/>
      <c r="B237" s="47"/>
      <c r="C237" s="54"/>
      <c r="D237" s="89" t="s">
        <v>376</v>
      </c>
      <c r="E237" s="28" t="s">
        <v>377</v>
      </c>
      <c r="F237" s="53"/>
      <c r="G237" s="105">
        <v>819</v>
      </c>
      <c r="H237" s="105">
        <v>819</v>
      </c>
    </row>
    <row r="238" spans="1:8" s="41" customFormat="1" ht="25.5" x14ac:dyDescent="0.2">
      <c r="A238" s="47"/>
      <c r="B238" s="47"/>
      <c r="C238" s="54"/>
      <c r="D238" s="89" t="s">
        <v>378</v>
      </c>
      <c r="E238" s="28" t="s">
        <v>379</v>
      </c>
      <c r="F238" s="53"/>
      <c r="G238" s="106">
        <v>1489</v>
      </c>
      <c r="H238" s="106">
        <v>1489</v>
      </c>
    </row>
    <row r="239" spans="1:8" s="4" customFormat="1" x14ac:dyDescent="0.2">
      <c r="A239" s="175"/>
      <c r="B239" s="175"/>
      <c r="C239" s="62" t="s">
        <v>178</v>
      </c>
      <c r="D239" s="88"/>
      <c r="E239" s="60"/>
      <c r="F239" s="61">
        <f t="shared" ref="F239:H239" si="44">SUM(F240:F243)</f>
        <v>0</v>
      </c>
      <c r="G239" s="61">
        <f t="shared" si="44"/>
        <v>226154</v>
      </c>
      <c r="H239" s="61">
        <f t="shared" si="44"/>
        <v>226154</v>
      </c>
    </row>
    <row r="240" spans="1:8" s="4" customFormat="1" ht="25.5" x14ac:dyDescent="0.2">
      <c r="A240" s="47"/>
      <c r="B240" s="47"/>
      <c r="C240" s="54"/>
      <c r="D240" s="89" t="s">
        <v>209</v>
      </c>
      <c r="E240" s="45" t="s">
        <v>210</v>
      </c>
      <c r="F240" s="53"/>
      <c r="G240" s="53">
        <v>22485</v>
      </c>
      <c r="H240" s="53">
        <v>22485</v>
      </c>
    </row>
    <row r="241" spans="1:8" s="4" customFormat="1" ht="25.5" x14ac:dyDescent="0.2">
      <c r="A241" s="47"/>
      <c r="B241" s="47"/>
      <c r="C241" s="54"/>
      <c r="D241" s="89" t="s">
        <v>211</v>
      </c>
      <c r="E241" s="45" t="s">
        <v>212</v>
      </c>
      <c r="F241" s="53"/>
      <c r="G241" s="53">
        <v>2829</v>
      </c>
      <c r="H241" s="53">
        <v>2829</v>
      </c>
    </row>
    <row r="242" spans="1:8" s="4" customFormat="1" x14ac:dyDescent="0.2">
      <c r="A242" s="47"/>
      <c r="B242" s="47"/>
      <c r="C242" s="54"/>
      <c r="D242" s="89" t="s">
        <v>213</v>
      </c>
      <c r="E242" s="45" t="s">
        <v>214</v>
      </c>
      <c r="F242" s="53"/>
      <c r="G242" s="53">
        <v>197862</v>
      </c>
      <c r="H242" s="53">
        <v>197862</v>
      </c>
    </row>
    <row r="243" spans="1:8" s="4" customFormat="1" x14ac:dyDescent="0.2">
      <c r="A243" s="47"/>
      <c r="B243" s="47"/>
      <c r="C243" s="54"/>
      <c r="D243" s="89" t="s">
        <v>215</v>
      </c>
      <c r="E243" s="45" t="s">
        <v>216</v>
      </c>
      <c r="F243" s="53"/>
      <c r="G243" s="53">
        <v>2978</v>
      </c>
      <c r="H243" s="53">
        <v>2978</v>
      </c>
    </row>
    <row r="244" spans="1:8" s="4" customFormat="1" x14ac:dyDescent="0.2">
      <c r="A244" s="175"/>
      <c r="B244" s="175"/>
      <c r="C244" s="62" t="s">
        <v>175</v>
      </c>
      <c r="D244" s="88"/>
      <c r="E244" s="60"/>
      <c r="F244" s="61"/>
      <c r="G244" s="61">
        <f>SUM(G245:G246)</f>
        <v>332383</v>
      </c>
      <c r="H244" s="61">
        <f>SUM(H245:H246)</f>
        <v>332383</v>
      </c>
    </row>
    <row r="245" spans="1:8" s="4" customFormat="1" ht="51" x14ac:dyDescent="0.2">
      <c r="A245" s="47"/>
      <c r="B245" s="47"/>
      <c r="C245" s="54"/>
      <c r="D245" s="89" t="s">
        <v>357</v>
      </c>
      <c r="E245" s="45" t="s">
        <v>455</v>
      </c>
      <c r="F245" s="53"/>
      <c r="G245" s="53">
        <v>10022</v>
      </c>
      <c r="H245" s="53">
        <v>10022</v>
      </c>
    </row>
    <row r="246" spans="1:8" s="4" customFormat="1" x14ac:dyDescent="0.2">
      <c r="A246" s="47"/>
      <c r="B246" s="47"/>
      <c r="C246" s="54"/>
      <c r="D246" s="89" t="s">
        <v>456</v>
      </c>
      <c r="E246" s="45" t="s">
        <v>457</v>
      </c>
      <c r="F246" s="53"/>
      <c r="G246" s="53">
        <v>322361</v>
      </c>
      <c r="H246" s="53">
        <v>322361</v>
      </c>
    </row>
    <row r="247" spans="1:8" s="4" customFormat="1" x14ac:dyDescent="0.2">
      <c r="A247" s="175"/>
      <c r="B247" s="175"/>
      <c r="C247" s="62" t="s">
        <v>176</v>
      </c>
      <c r="D247" s="88"/>
      <c r="E247" s="60"/>
      <c r="F247" s="61">
        <f>SUM(F248:F251)</f>
        <v>0</v>
      </c>
      <c r="G247" s="61">
        <f>SUM(G248:G251)</f>
        <v>413764</v>
      </c>
      <c r="H247" s="61">
        <f>SUM(H248:H251)</f>
        <v>413764</v>
      </c>
    </row>
    <row r="248" spans="1:8" s="41" customFormat="1" x14ac:dyDescent="0.2">
      <c r="A248" s="47"/>
      <c r="B248" s="47"/>
      <c r="C248" s="54"/>
      <c r="D248" s="76" t="s">
        <v>282</v>
      </c>
      <c r="E248" s="43" t="s">
        <v>283</v>
      </c>
      <c r="F248" s="53"/>
      <c r="G248" s="53">
        <v>134986</v>
      </c>
      <c r="H248" s="53">
        <v>134986</v>
      </c>
    </row>
    <row r="249" spans="1:8" s="40" customFormat="1" x14ac:dyDescent="0.2">
      <c r="A249" s="37"/>
      <c r="B249" s="37"/>
      <c r="C249" s="54"/>
      <c r="D249" s="89" t="s">
        <v>284</v>
      </c>
      <c r="E249" s="45" t="s">
        <v>304</v>
      </c>
      <c r="F249" s="52"/>
      <c r="G249" s="52">
        <v>56667</v>
      </c>
      <c r="H249" s="52">
        <v>56667</v>
      </c>
    </row>
    <row r="250" spans="1:8" s="40" customFormat="1" ht="25.5" x14ac:dyDescent="0.2">
      <c r="A250" s="37"/>
      <c r="B250" s="37"/>
      <c r="C250" s="54"/>
      <c r="D250" s="89" t="s">
        <v>279</v>
      </c>
      <c r="E250" s="45" t="s">
        <v>285</v>
      </c>
      <c r="F250" s="52"/>
      <c r="G250" s="52">
        <v>1611</v>
      </c>
      <c r="H250" s="52">
        <v>1611</v>
      </c>
    </row>
    <row r="251" spans="1:8" s="40" customFormat="1" x14ac:dyDescent="0.2">
      <c r="A251" s="37"/>
      <c r="B251" s="37"/>
      <c r="C251" s="54"/>
      <c r="D251" s="89" t="s">
        <v>286</v>
      </c>
      <c r="E251" s="45" t="s">
        <v>287</v>
      </c>
      <c r="F251" s="52"/>
      <c r="G251" s="53">
        <v>220500</v>
      </c>
      <c r="H251" s="53">
        <v>220500</v>
      </c>
    </row>
    <row r="252" spans="1:8" x14ac:dyDescent="0.2">
      <c r="A252" s="175"/>
      <c r="B252" s="175"/>
      <c r="C252" s="62" t="s">
        <v>179</v>
      </c>
      <c r="D252" s="88"/>
      <c r="E252" s="60"/>
      <c r="F252" s="61">
        <f t="shared" ref="F252:H252" si="45">SUM(F253:F255)</f>
        <v>0</v>
      </c>
      <c r="G252" s="61">
        <f t="shared" si="45"/>
        <v>11169</v>
      </c>
      <c r="H252" s="61">
        <f t="shared" si="45"/>
        <v>11169</v>
      </c>
    </row>
    <row r="253" spans="1:8" x14ac:dyDescent="0.2">
      <c r="A253" s="37"/>
      <c r="B253" s="37"/>
      <c r="C253" s="54"/>
      <c r="D253" s="89" t="s">
        <v>217</v>
      </c>
      <c r="E253" s="45" t="s">
        <v>218</v>
      </c>
      <c r="F253" s="52"/>
      <c r="G253" s="52">
        <v>2606</v>
      </c>
      <c r="H253" s="52">
        <v>2606</v>
      </c>
    </row>
    <row r="254" spans="1:8" x14ac:dyDescent="0.2">
      <c r="A254" s="37"/>
      <c r="B254" s="37"/>
      <c r="C254" s="54"/>
      <c r="D254" s="89" t="s">
        <v>219</v>
      </c>
      <c r="E254" s="45" t="s">
        <v>220</v>
      </c>
      <c r="F254" s="52"/>
      <c r="G254" s="52">
        <v>745</v>
      </c>
      <c r="H254" s="52">
        <v>745</v>
      </c>
    </row>
    <row r="255" spans="1:8" ht="25.5" x14ac:dyDescent="0.2">
      <c r="A255" s="37"/>
      <c r="B255" s="37"/>
      <c r="C255" s="54"/>
      <c r="D255" s="89" t="s">
        <v>221</v>
      </c>
      <c r="E255" s="45" t="s">
        <v>222</v>
      </c>
      <c r="F255" s="52"/>
      <c r="G255" s="52">
        <v>7818</v>
      </c>
      <c r="H255" s="52">
        <v>7818</v>
      </c>
    </row>
    <row r="256" spans="1:8" x14ac:dyDescent="0.2">
      <c r="A256" s="175"/>
      <c r="B256" s="175"/>
      <c r="C256" s="62" t="s">
        <v>174</v>
      </c>
      <c r="D256" s="88"/>
      <c r="E256" s="60"/>
      <c r="F256" s="61">
        <f>F257+F258</f>
        <v>0</v>
      </c>
      <c r="G256" s="61">
        <f t="shared" ref="G256:H256" si="46">G257+G258</f>
        <v>277890</v>
      </c>
      <c r="H256" s="61">
        <f t="shared" si="46"/>
        <v>277890</v>
      </c>
    </row>
    <row r="257" spans="1:8" x14ac:dyDescent="0.2">
      <c r="A257" s="37"/>
      <c r="B257" s="37"/>
      <c r="C257" s="54"/>
      <c r="D257" s="89" t="s">
        <v>156</v>
      </c>
      <c r="E257" s="45" t="s">
        <v>157</v>
      </c>
      <c r="F257" s="52"/>
      <c r="G257" s="52">
        <v>145852</v>
      </c>
      <c r="H257" s="52">
        <v>145852</v>
      </c>
    </row>
    <row r="258" spans="1:8" x14ac:dyDescent="0.2">
      <c r="A258" s="37"/>
      <c r="B258" s="37"/>
      <c r="C258" s="54"/>
      <c r="D258" s="89" t="s">
        <v>153</v>
      </c>
      <c r="E258" s="45" t="s">
        <v>154</v>
      </c>
      <c r="F258" s="52"/>
      <c r="G258" s="52">
        <v>132038</v>
      </c>
      <c r="H258" s="52">
        <v>132038</v>
      </c>
    </row>
    <row r="259" spans="1:8" x14ac:dyDescent="0.2">
      <c r="A259" s="175"/>
      <c r="B259" s="175"/>
      <c r="C259" s="62" t="s">
        <v>177</v>
      </c>
      <c r="D259" s="88"/>
      <c r="E259" s="60"/>
      <c r="F259" s="61"/>
      <c r="G259" s="61">
        <f>SUM(G260:G262)</f>
        <v>164015</v>
      </c>
      <c r="H259" s="61">
        <f>SUM(H260:H262)</f>
        <v>164015</v>
      </c>
    </row>
    <row r="260" spans="1:8" s="40" customFormat="1" x14ac:dyDescent="0.2">
      <c r="A260" s="37"/>
      <c r="B260" s="37"/>
      <c r="C260" s="54"/>
      <c r="D260" s="89" t="s">
        <v>431</v>
      </c>
      <c r="E260" s="45" t="s">
        <v>432</v>
      </c>
      <c r="F260" s="52"/>
      <c r="G260" s="52">
        <v>24336</v>
      </c>
      <c r="H260" s="52">
        <v>24336</v>
      </c>
    </row>
    <row r="261" spans="1:8" x14ac:dyDescent="0.2">
      <c r="A261" s="37"/>
      <c r="B261" s="37"/>
      <c r="C261" s="54"/>
      <c r="D261" s="89" t="s">
        <v>421</v>
      </c>
      <c r="E261" s="45" t="s">
        <v>422</v>
      </c>
      <c r="F261" s="52"/>
      <c r="G261" s="52">
        <v>138751</v>
      </c>
      <c r="H261" s="52">
        <v>138751</v>
      </c>
    </row>
    <row r="262" spans="1:8" x14ac:dyDescent="0.2">
      <c r="A262" s="37"/>
      <c r="B262" s="37"/>
      <c r="C262" s="54"/>
      <c r="D262" s="89" t="s">
        <v>433</v>
      </c>
      <c r="E262" s="45" t="s">
        <v>434</v>
      </c>
      <c r="F262" s="52"/>
      <c r="G262" s="52">
        <v>928</v>
      </c>
      <c r="H262" s="52">
        <v>928</v>
      </c>
    </row>
    <row r="263" spans="1:8" s="40" customFormat="1" x14ac:dyDescent="0.2">
      <c r="A263" s="175"/>
      <c r="B263" s="175"/>
      <c r="C263" s="62" t="s">
        <v>48</v>
      </c>
      <c r="D263" s="88" t="s">
        <v>23</v>
      </c>
      <c r="E263" s="60" t="s">
        <v>43</v>
      </c>
      <c r="F263" s="61">
        <v>0</v>
      </c>
      <c r="G263" s="61">
        <v>1042</v>
      </c>
      <c r="H263" s="61">
        <v>1042</v>
      </c>
    </row>
    <row r="264" spans="1:8" s="41" customFormat="1" ht="25.5" customHeight="1" x14ac:dyDescent="0.2">
      <c r="A264" s="115">
        <f>A213+1</f>
        <v>105</v>
      </c>
      <c r="B264" s="79"/>
      <c r="C264" s="110" t="s">
        <v>317</v>
      </c>
      <c r="D264" s="78"/>
      <c r="E264" s="125"/>
      <c r="F264" s="25">
        <f>F265+F267+F269+F271+F275+F277</f>
        <v>6263050</v>
      </c>
      <c r="G264" s="25">
        <f t="shared" ref="G264:H264" si="47">G265+G267+G269+G271+G275+G277</f>
        <v>6263050</v>
      </c>
      <c r="H264" s="25">
        <f t="shared" si="47"/>
        <v>6263050</v>
      </c>
    </row>
    <row r="265" spans="1:8" s="41" customFormat="1" ht="19.5" customHeight="1" x14ac:dyDescent="0.2">
      <c r="A265" s="73"/>
      <c r="B265" s="123"/>
      <c r="C265" s="74" t="s">
        <v>380</v>
      </c>
      <c r="D265" s="118"/>
      <c r="E265" s="70"/>
      <c r="F265" s="71">
        <f>F266</f>
        <v>125000</v>
      </c>
      <c r="G265" s="71">
        <f t="shared" ref="G265:H265" si="48">G266</f>
        <v>125000</v>
      </c>
      <c r="H265" s="71">
        <f t="shared" si="48"/>
        <v>125000</v>
      </c>
    </row>
    <row r="266" spans="1:8" s="41" customFormat="1" ht="27" customHeight="1" x14ac:dyDescent="0.2">
      <c r="A266" s="48"/>
      <c r="B266" s="48" t="s">
        <v>474</v>
      </c>
      <c r="C266" s="44" t="s">
        <v>381</v>
      </c>
      <c r="D266" s="90" t="s">
        <v>23</v>
      </c>
      <c r="E266" s="49" t="s">
        <v>382</v>
      </c>
      <c r="F266" s="46">
        <v>125000</v>
      </c>
      <c r="G266" s="46">
        <v>125000</v>
      </c>
      <c r="H266" s="46">
        <v>125000</v>
      </c>
    </row>
    <row r="267" spans="1:8" s="41" customFormat="1" ht="17.25" customHeight="1" x14ac:dyDescent="0.2">
      <c r="A267" s="73"/>
      <c r="B267" s="123"/>
      <c r="C267" s="74" t="s">
        <v>175</v>
      </c>
      <c r="D267" s="118"/>
      <c r="E267" s="70"/>
      <c r="F267" s="71">
        <f>SUM(F268:F268)</f>
        <v>108050</v>
      </c>
      <c r="G267" s="71">
        <f>SUM(G268:G268)</f>
        <v>108050</v>
      </c>
      <c r="H267" s="71">
        <f>SUM(H268:H268)</f>
        <v>108050</v>
      </c>
    </row>
    <row r="268" spans="1:8" s="41" customFormat="1" ht="25.5" x14ac:dyDescent="0.2">
      <c r="A268" s="47"/>
      <c r="B268" s="47" t="s">
        <v>475</v>
      </c>
      <c r="C268" s="28" t="s">
        <v>453</v>
      </c>
      <c r="D268" s="158" t="s">
        <v>242</v>
      </c>
      <c r="E268" s="28" t="s">
        <v>454</v>
      </c>
      <c r="F268" s="53">
        <v>108050</v>
      </c>
      <c r="G268" s="53">
        <v>108050</v>
      </c>
      <c r="H268" s="53">
        <v>108050</v>
      </c>
    </row>
    <row r="269" spans="1:8" s="41" customFormat="1" ht="15.75" customHeight="1" x14ac:dyDescent="0.2">
      <c r="A269" s="73"/>
      <c r="B269" s="123"/>
      <c r="C269" s="74" t="s">
        <v>429</v>
      </c>
      <c r="D269" s="118"/>
      <c r="E269" s="70"/>
      <c r="F269" s="71">
        <f>F270</f>
        <v>60000</v>
      </c>
      <c r="G269" s="71">
        <f t="shared" ref="G269:H269" si="49">G270</f>
        <v>60000</v>
      </c>
      <c r="H269" s="71">
        <f t="shared" si="49"/>
        <v>60000</v>
      </c>
    </row>
    <row r="270" spans="1:8" s="41" customFormat="1" ht="25.5" x14ac:dyDescent="0.2">
      <c r="A270" s="47"/>
      <c r="B270" s="48" t="s">
        <v>476</v>
      </c>
      <c r="C270" s="136" t="s">
        <v>435</v>
      </c>
      <c r="D270" s="156" t="s">
        <v>437</v>
      </c>
      <c r="E270" s="136" t="s">
        <v>436</v>
      </c>
      <c r="F270" s="53">
        <v>60000</v>
      </c>
      <c r="G270" s="53">
        <v>60000</v>
      </c>
      <c r="H270" s="53">
        <v>60000</v>
      </c>
    </row>
    <row r="271" spans="1:8" s="41" customFormat="1" ht="15" customHeight="1" x14ac:dyDescent="0.2">
      <c r="A271" s="175"/>
      <c r="B271" s="175"/>
      <c r="C271" s="169" t="s">
        <v>439</v>
      </c>
      <c r="D271" s="118"/>
      <c r="E271" s="148"/>
      <c r="F271" s="61">
        <f>F272</f>
        <v>490000</v>
      </c>
      <c r="G271" s="61">
        <f t="shared" ref="G271:H271" si="50">G272</f>
        <v>490000</v>
      </c>
      <c r="H271" s="61">
        <f t="shared" si="50"/>
        <v>490000</v>
      </c>
    </row>
    <row r="272" spans="1:8" s="41" customFormat="1" x14ac:dyDescent="0.2">
      <c r="A272" s="177"/>
      <c r="B272" s="195" t="s">
        <v>473</v>
      </c>
      <c r="C272" s="170" t="s">
        <v>438</v>
      </c>
      <c r="D272" s="149"/>
      <c r="E272" s="149"/>
      <c r="F272" s="107">
        <f>SUM(F273,F274)</f>
        <v>490000</v>
      </c>
      <c r="G272" s="107">
        <f t="shared" ref="G272:H272" si="51">SUM(G273,G274)</f>
        <v>490000</v>
      </c>
      <c r="H272" s="107">
        <f t="shared" si="51"/>
        <v>490000</v>
      </c>
    </row>
    <row r="273" spans="1:8" s="41" customFormat="1" x14ac:dyDescent="0.2">
      <c r="A273" s="178"/>
      <c r="B273" s="196"/>
      <c r="C273" s="193"/>
      <c r="D273" s="149" t="s">
        <v>371</v>
      </c>
      <c r="E273" s="149" t="s">
        <v>208</v>
      </c>
      <c r="F273" s="108">
        <v>454500</v>
      </c>
      <c r="G273" s="108">
        <v>454500</v>
      </c>
      <c r="H273" s="108">
        <v>454500</v>
      </c>
    </row>
    <row r="274" spans="1:8" s="41" customFormat="1" x14ac:dyDescent="0.2">
      <c r="A274" s="179"/>
      <c r="B274" s="194"/>
      <c r="C274" s="194"/>
      <c r="D274" s="149" t="s">
        <v>367</v>
      </c>
      <c r="E274" s="149" t="s">
        <v>40</v>
      </c>
      <c r="F274" s="108">
        <v>35500</v>
      </c>
      <c r="G274" s="108">
        <v>35500</v>
      </c>
      <c r="H274" s="108">
        <v>35500</v>
      </c>
    </row>
    <row r="275" spans="1:8" s="40" customFormat="1" ht="16.5" customHeight="1" x14ac:dyDescent="0.2">
      <c r="A275" s="175"/>
      <c r="B275" s="175"/>
      <c r="C275" s="72" t="s">
        <v>387</v>
      </c>
      <c r="D275" s="88"/>
      <c r="E275" s="60"/>
      <c r="F275" s="61">
        <f>F276</f>
        <v>300000</v>
      </c>
      <c r="G275" s="61">
        <f t="shared" ref="G275:H275" si="52">G276</f>
        <v>300000</v>
      </c>
      <c r="H275" s="61">
        <f t="shared" si="52"/>
        <v>300000</v>
      </c>
    </row>
    <row r="276" spans="1:8" s="40" customFormat="1" ht="38.25" x14ac:dyDescent="0.2">
      <c r="A276" s="37"/>
      <c r="B276" s="37"/>
      <c r="C276" s="45" t="s">
        <v>388</v>
      </c>
      <c r="D276" s="89" t="s">
        <v>389</v>
      </c>
      <c r="E276" s="45" t="s">
        <v>390</v>
      </c>
      <c r="F276" s="52">
        <v>300000</v>
      </c>
      <c r="G276" s="52">
        <v>300000</v>
      </c>
      <c r="H276" s="52">
        <v>300000</v>
      </c>
    </row>
    <row r="277" spans="1:8" s="41" customFormat="1" ht="25.5" x14ac:dyDescent="0.2">
      <c r="A277" s="175"/>
      <c r="B277" s="175"/>
      <c r="C277" s="72" t="s">
        <v>477</v>
      </c>
      <c r="D277" s="88"/>
      <c r="E277" s="60"/>
      <c r="F277" s="61">
        <f>F278</f>
        <v>5180000</v>
      </c>
      <c r="G277" s="61">
        <f>G278</f>
        <v>5180000</v>
      </c>
      <c r="H277" s="61">
        <f>H278</f>
        <v>5180000</v>
      </c>
    </row>
    <row r="278" spans="1:8" x14ac:dyDescent="0.2">
      <c r="A278" s="37"/>
      <c r="B278" s="37"/>
      <c r="C278" s="45" t="s">
        <v>478</v>
      </c>
      <c r="D278" s="89" t="s">
        <v>479</v>
      </c>
      <c r="E278" s="45" t="s">
        <v>478</v>
      </c>
      <c r="F278" s="52">
        <v>5180000</v>
      </c>
      <c r="G278" s="52">
        <v>5180000</v>
      </c>
      <c r="H278" s="52">
        <v>5180000</v>
      </c>
    </row>
    <row r="284" spans="1:8" ht="15.75" x14ac:dyDescent="0.25">
      <c r="B284" s="182" t="s">
        <v>15</v>
      </c>
      <c r="C284" s="182"/>
      <c r="D284" s="134"/>
      <c r="E284" s="134"/>
      <c r="G284" s="134" t="s">
        <v>461</v>
      </c>
    </row>
    <row r="285" spans="1:8" ht="15.75" x14ac:dyDescent="0.25">
      <c r="B285" s="134"/>
      <c r="C285" s="134"/>
      <c r="D285" s="134"/>
      <c r="E285" s="134"/>
    </row>
    <row r="286" spans="1:8" x14ac:dyDescent="0.2">
      <c r="B286" s="150"/>
      <c r="C286" s="150"/>
      <c r="D286" s="150"/>
      <c r="E286" s="150"/>
    </row>
    <row r="287" spans="1:8" s="40" customFormat="1" x14ac:dyDescent="0.2">
      <c r="A287" s="9"/>
      <c r="B287" s="150"/>
      <c r="C287" s="150"/>
      <c r="D287" s="150"/>
      <c r="E287" s="150"/>
      <c r="F287" s="22"/>
      <c r="G287" s="22"/>
      <c r="H287" s="22"/>
    </row>
    <row r="288" spans="1:8" s="40" customFormat="1" x14ac:dyDescent="0.2">
      <c r="A288" s="9"/>
      <c r="B288" s="150"/>
      <c r="C288" s="150"/>
      <c r="D288" s="150"/>
      <c r="E288" s="150"/>
      <c r="F288" s="22"/>
      <c r="G288" s="22"/>
      <c r="H288" s="22"/>
    </row>
    <row r="289" spans="1:8" s="40" customFormat="1" x14ac:dyDescent="0.2">
      <c r="A289" s="9"/>
      <c r="B289" s="150"/>
      <c r="C289" s="150"/>
      <c r="D289" s="150"/>
      <c r="E289" s="150"/>
      <c r="F289" s="22"/>
      <c r="G289" s="22"/>
      <c r="H289" s="22"/>
    </row>
    <row r="290" spans="1:8" s="40" customFormat="1" x14ac:dyDescent="0.2">
      <c r="A290" s="9"/>
      <c r="B290" s="150"/>
      <c r="C290" s="150"/>
      <c r="D290" s="150"/>
      <c r="E290" s="150"/>
      <c r="F290" s="22"/>
      <c r="G290" s="22"/>
      <c r="H290" s="22"/>
    </row>
    <row r="291" spans="1:8" s="40" customFormat="1" x14ac:dyDescent="0.2">
      <c r="A291" s="9"/>
      <c r="B291" s="150"/>
      <c r="C291" s="150"/>
      <c r="D291" s="150"/>
      <c r="E291" s="150"/>
      <c r="F291" s="22"/>
      <c r="G291" s="22"/>
      <c r="H291" s="22"/>
    </row>
    <row r="292" spans="1:8" s="40" customFormat="1" x14ac:dyDescent="0.2">
      <c r="A292" s="9"/>
      <c r="B292" s="150"/>
      <c r="C292" s="150"/>
      <c r="D292" s="150"/>
      <c r="E292" s="150"/>
      <c r="F292" s="22"/>
      <c r="G292" s="22"/>
      <c r="H292" s="22"/>
    </row>
    <row r="293" spans="1:8" s="40" customFormat="1" x14ac:dyDescent="0.2">
      <c r="A293" s="9"/>
      <c r="B293" s="150"/>
      <c r="C293" s="150"/>
      <c r="D293" s="150"/>
      <c r="E293" s="150"/>
      <c r="F293" s="22"/>
      <c r="G293" s="22"/>
      <c r="H293" s="22"/>
    </row>
    <row r="294" spans="1:8" s="40" customFormat="1" x14ac:dyDescent="0.2">
      <c r="A294" s="9"/>
      <c r="B294" s="150"/>
      <c r="C294" s="150"/>
      <c r="D294" s="150"/>
      <c r="E294" s="150"/>
      <c r="F294" s="22"/>
      <c r="G294" s="22"/>
      <c r="H294" s="22"/>
    </row>
    <row r="295" spans="1:8" s="40" customFormat="1" x14ac:dyDescent="0.2">
      <c r="A295" s="9"/>
      <c r="B295" s="150"/>
      <c r="C295" s="150"/>
      <c r="D295" s="150"/>
      <c r="E295" s="150"/>
      <c r="F295" s="22"/>
      <c r="G295" s="22"/>
      <c r="H295" s="22"/>
    </row>
    <row r="296" spans="1:8" s="40" customFormat="1" x14ac:dyDescent="0.2">
      <c r="A296" s="9"/>
      <c r="B296" s="150"/>
      <c r="C296" s="150"/>
      <c r="D296" s="150"/>
      <c r="E296" s="150"/>
      <c r="F296" s="22"/>
      <c r="G296" s="22"/>
      <c r="H296" s="22"/>
    </row>
    <row r="297" spans="1:8" s="40" customFormat="1" x14ac:dyDescent="0.2">
      <c r="A297" s="9"/>
      <c r="B297" s="150"/>
      <c r="C297" s="150"/>
      <c r="D297" s="150"/>
      <c r="E297" s="150"/>
      <c r="F297" s="22"/>
      <c r="G297" s="22"/>
      <c r="H297" s="22"/>
    </row>
    <row r="298" spans="1:8" x14ac:dyDescent="0.2">
      <c r="B298" s="183" t="s">
        <v>165</v>
      </c>
      <c r="C298" s="183"/>
      <c r="D298" s="183"/>
      <c r="E298" s="151"/>
    </row>
    <row r="299" spans="1:8" x14ac:dyDescent="0.2">
      <c r="B299" s="184" t="s">
        <v>146</v>
      </c>
      <c r="C299" s="184"/>
      <c r="D299" s="184"/>
      <c r="E299" s="151"/>
    </row>
  </sheetData>
  <mergeCells count="68">
    <mergeCell ref="B178:C178"/>
    <mergeCell ref="C144:C150"/>
    <mergeCell ref="C156:C157"/>
    <mergeCell ref="B162:B164"/>
    <mergeCell ref="B170:B172"/>
    <mergeCell ref="C171:C172"/>
    <mergeCell ref="C163:C164"/>
    <mergeCell ref="B166:B168"/>
    <mergeCell ref="B53:C53"/>
    <mergeCell ref="A82:A85"/>
    <mergeCell ref="B86:B89"/>
    <mergeCell ref="A55:A56"/>
    <mergeCell ref="B55:B56"/>
    <mergeCell ref="C55:C56"/>
    <mergeCell ref="A72:A73"/>
    <mergeCell ref="B72:B73"/>
    <mergeCell ref="C72:C73"/>
    <mergeCell ref="A86:A89"/>
    <mergeCell ref="A90:A93"/>
    <mergeCell ref="A109:A111"/>
    <mergeCell ref="C123:C124"/>
    <mergeCell ref="C126:C127"/>
    <mergeCell ref="B125:B127"/>
    <mergeCell ref="A155:A157"/>
    <mergeCell ref="B155:B157"/>
    <mergeCell ref="F1:H1"/>
    <mergeCell ref="A3:H3"/>
    <mergeCell ref="D5:E5"/>
    <mergeCell ref="B49:B51"/>
    <mergeCell ref="A49:A51"/>
    <mergeCell ref="C50:C51"/>
    <mergeCell ref="B7:C7"/>
    <mergeCell ref="A143:A150"/>
    <mergeCell ref="C110:C111"/>
    <mergeCell ref="C78:C79"/>
    <mergeCell ref="B78:B79"/>
    <mergeCell ref="B90:B93"/>
    <mergeCell ref="A78:A79"/>
    <mergeCell ref="B143:B150"/>
    <mergeCell ref="A272:A274"/>
    <mergeCell ref="A186:A188"/>
    <mergeCell ref="A182:A184"/>
    <mergeCell ref="A162:A164"/>
    <mergeCell ref="A166:A168"/>
    <mergeCell ref="A170:A172"/>
    <mergeCell ref="B284:C284"/>
    <mergeCell ref="B298:D298"/>
    <mergeCell ref="B299:D299"/>
    <mergeCell ref="C83:C85"/>
    <mergeCell ref="C87:C89"/>
    <mergeCell ref="C91:C93"/>
    <mergeCell ref="B109:B111"/>
    <mergeCell ref="C129:C130"/>
    <mergeCell ref="B128:B130"/>
    <mergeCell ref="B82:B85"/>
    <mergeCell ref="C273:C274"/>
    <mergeCell ref="B272:B274"/>
    <mergeCell ref="C187:C188"/>
    <mergeCell ref="B186:B188"/>
    <mergeCell ref="C183:C184"/>
    <mergeCell ref="B182:B184"/>
    <mergeCell ref="A128:A130"/>
    <mergeCell ref="A125:A127"/>
    <mergeCell ref="B123:B124"/>
    <mergeCell ref="A123:A124"/>
    <mergeCell ref="C120:C121"/>
    <mergeCell ref="B120:B121"/>
    <mergeCell ref="A120:A121"/>
  </mergeCells>
  <dataValidations count="2">
    <dataValidation type="whole" errorStyle="information" allowBlank="1" showInputMessage="1" showErrorMessage="1" error="Jāievada skaitlis" sqref="F29:H29 F61:H61">
      <formula1>-1000000000000</formula1>
      <formula2>1000000000000</formula2>
    </dataValidation>
    <dataValidation type="whole" errorStyle="information" allowBlank="1" showInputMessage="1" showErrorMessage="1" error="Jāievada skaitlis" sqref="F167:H172 F191:H191 F188:H189">
      <formula1>-100000000000000</formula1>
      <formula2>100000000000000</formula2>
    </dataValidation>
  </dataValidations>
  <hyperlinks>
    <hyperlink ref="B299" r:id="rId1"/>
  </hyperlinks>
  <pageMargins left="0.47244094488188981" right="0.43307086614173229" top="0.72" bottom="0.56000000000000005" header="0.44" footer="0.19685039370078741"/>
  <pageSetup paperSize="9" scale="85" fitToHeight="0" orientation="landscape" r:id="rId2"/>
  <headerFooter>
    <oddFooter>&amp;L&amp;F&amp;C&amp;P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pielikums</vt:lpstr>
      <vt:lpstr>pielikums!Print_Area</vt:lpstr>
      <vt:lpstr>pielikums!Print_Titles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Informatīvais ziņojums "Par prioritārajiem pasākumiem valsts budžetam 2020.gadam un ietvaram 2020.-2022.gadam"</dc:title>
  <dc:subject>pielikums</dc:subject>
  <dc:creator>Zane Adijāne</dc:creator>
  <cp:keywords/>
  <dc:description>zane.adijane@fm.gov.lv;_x000d_
67095437</dc:description>
  <cp:lastModifiedBy>Zane Adijāne</cp:lastModifiedBy>
  <cp:lastPrinted>2019-09-17T06:00:30Z</cp:lastPrinted>
  <dcterms:created xsi:type="dcterms:W3CDTF">2017-09-11T16:41:11Z</dcterms:created>
  <dcterms:modified xsi:type="dcterms:W3CDTF">2019-09-17T06:01:42Z</dcterms:modified>
  <cp:category/>
</cp:coreProperties>
</file>