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Datu bāzes\2025\3_Marts_2025\Mājas lapai\"/>
    </mc:Choice>
  </mc:AlternateContent>
  <xr:revisionPtr revIDLastSave="0" documentId="13_ncr:1_{F66C9669-A3F2-44F0-BBEF-6ED9C566EC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mat" sheetId="1" r:id="rId1"/>
  </sheets>
  <definedNames>
    <definedName name="_xlnm._FilterDatabase" localSheetId="0" hidden="1">pamat!$A$4:$B$47</definedName>
    <definedName name="_xlnm.Print_Area" localSheetId="0">pamat!$A$1:$W$47</definedName>
    <definedName name="_xlnm.Print_Titles" localSheetId="0">pamat!$1:$3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47" i="1" l="1"/>
  <c r="X47" i="1"/>
  <c r="W47" i="1"/>
  <c r="V47" i="1"/>
  <c r="O47" i="1"/>
  <c r="J47" i="1"/>
  <c r="I47" i="1"/>
  <c r="H47" i="1"/>
  <c r="X46" i="1"/>
  <c r="Y46" i="1" s="1"/>
  <c r="W46" i="1"/>
  <c r="V46" i="1"/>
  <c r="U46" i="1"/>
  <c r="O46" i="1"/>
  <c r="J46" i="1"/>
  <c r="I46" i="1"/>
  <c r="X45" i="1"/>
  <c r="Y45" i="1" s="1"/>
  <c r="W45" i="1"/>
  <c r="V45" i="1"/>
  <c r="O45" i="1"/>
  <c r="J45" i="1"/>
  <c r="I45" i="1"/>
  <c r="H45" i="1"/>
  <c r="E45" i="1"/>
  <c r="X44" i="1"/>
  <c r="Y44" i="1" s="1"/>
  <c r="W44" i="1"/>
  <c r="V44" i="1"/>
  <c r="O44" i="1"/>
  <c r="J44" i="1"/>
  <c r="I44" i="1"/>
  <c r="Y43" i="1"/>
  <c r="X43" i="1"/>
  <c r="W43" i="1"/>
  <c r="V43" i="1"/>
  <c r="U43" i="1"/>
  <c r="O43" i="1"/>
  <c r="J43" i="1"/>
  <c r="I43" i="1"/>
  <c r="X42" i="1"/>
  <c r="Y42" i="1" s="1"/>
  <c r="W42" i="1"/>
  <c r="V42" i="1"/>
  <c r="O42" i="1"/>
  <c r="J42" i="1"/>
  <c r="I42" i="1"/>
  <c r="H42" i="1"/>
  <c r="E42" i="1"/>
  <c r="X41" i="1"/>
  <c r="Y41" i="1" s="1"/>
  <c r="W41" i="1"/>
  <c r="V41" i="1"/>
  <c r="O41" i="1"/>
  <c r="J41" i="1"/>
  <c r="I41" i="1"/>
  <c r="X40" i="1"/>
  <c r="Y40" i="1" s="1"/>
  <c r="W40" i="1"/>
  <c r="V40" i="1"/>
  <c r="O40" i="1"/>
  <c r="J40" i="1"/>
  <c r="I40" i="1"/>
  <c r="Y39" i="1"/>
  <c r="X39" i="1"/>
  <c r="W39" i="1"/>
  <c r="V39" i="1"/>
  <c r="O39" i="1"/>
  <c r="J39" i="1"/>
  <c r="I39" i="1"/>
  <c r="H39" i="1"/>
  <c r="X38" i="1"/>
  <c r="Y38" i="1" s="1"/>
  <c r="W38" i="1"/>
  <c r="V38" i="1"/>
  <c r="U38" i="1"/>
  <c r="O38" i="1"/>
  <c r="J38" i="1"/>
  <c r="I38" i="1"/>
  <c r="X37" i="1"/>
  <c r="Y37" i="1" s="1"/>
  <c r="W37" i="1"/>
  <c r="V37" i="1"/>
  <c r="O37" i="1"/>
  <c r="J37" i="1"/>
  <c r="I37" i="1"/>
  <c r="H37" i="1"/>
  <c r="E37" i="1"/>
  <c r="X36" i="1"/>
  <c r="Y36" i="1" s="1"/>
  <c r="W36" i="1"/>
  <c r="V36" i="1"/>
  <c r="O36" i="1"/>
  <c r="J36" i="1"/>
  <c r="I36" i="1"/>
  <c r="Y35" i="1"/>
  <c r="X35" i="1"/>
  <c r="W35" i="1"/>
  <c r="V35" i="1"/>
  <c r="U35" i="1"/>
  <c r="O35" i="1"/>
  <c r="J35" i="1"/>
  <c r="I35" i="1"/>
  <c r="H35" i="1"/>
  <c r="X34" i="1"/>
  <c r="Y34" i="1" s="1"/>
  <c r="W34" i="1"/>
  <c r="V34" i="1"/>
  <c r="O34" i="1"/>
  <c r="J34" i="1"/>
  <c r="I34" i="1"/>
  <c r="H34" i="1"/>
  <c r="E34" i="1"/>
  <c r="X33" i="1"/>
  <c r="Y33" i="1" s="1"/>
  <c r="W33" i="1"/>
  <c r="V33" i="1"/>
  <c r="O33" i="1"/>
  <c r="J33" i="1"/>
  <c r="I33" i="1"/>
  <c r="X32" i="1"/>
  <c r="Y32" i="1" s="1"/>
  <c r="W32" i="1"/>
  <c r="V32" i="1"/>
  <c r="O32" i="1"/>
  <c r="J32" i="1"/>
  <c r="I32" i="1"/>
  <c r="Y31" i="1"/>
  <c r="X31" i="1"/>
  <c r="W31" i="1"/>
  <c r="V31" i="1"/>
  <c r="O31" i="1"/>
  <c r="J31" i="1"/>
  <c r="I31" i="1"/>
  <c r="H31" i="1"/>
  <c r="X30" i="1"/>
  <c r="Y30" i="1" s="1"/>
  <c r="W30" i="1"/>
  <c r="V30" i="1"/>
  <c r="U30" i="1"/>
  <c r="O30" i="1"/>
  <c r="J30" i="1"/>
  <c r="I30" i="1"/>
  <c r="X29" i="1"/>
  <c r="Y29" i="1" s="1"/>
  <c r="W29" i="1"/>
  <c r="V29" i="1"/>
  <c r="O29" i="1"/>
  <c r="J29" i="1"/>
  <c r="I29" i="1"/>
  <c r="H29" i="1"/>
  <c r="E29" i="1"/>
  <c r="X28" i="1"/>
  <c r="Y28" i="1" s="1"/>
  <c r="W28" i="1"/>
  <c r="V28" i="1"/>
  <c r="O28" i="1"/>
  <c r="J28" i="1"/>
  <c r="I28" i="1"/>
  <c r="Y27" i="1"/>
  <c r="X27" i="1"/>
  <c r="W27" i="1"/>
  <c r="V27" i="1"/>
  <c r="U27" i="1"/>
  <c r="O27" i="1"/>
  <c r="J27" i="1"/>
  <c r="I27" i="1"/>
  <c r="H27" i="1"/>
  <c r="X26" i="1"/>
  <c r="Y26" i="1" s="1"/>
  <c r="W26" i="1"/>
  <c r="V26" i="1"/>
  <c r="O26" i="1"/>
  <c r="J26" i="1"/>
  <c r="I26" i="1"/>
  <c r="H26" i="1"/>
  <c r="E26" i="1"/>
  <c r="X25" i="1"/>
  <c r="Y25" i="1" s="1"/>
  <c r="W25" i="1"/>
  <c r="V25" i="1"/>
  <c r="O25" i="1"/>
  <c r="J25" i="1"/>
  <c r="I25" i="1"/>
  <c r="X24" i="1"/>
  <c r="Y24" i="1" s="1"/>
  <c r="W24" i="1"/>
  <c r="V24" i="1"/>
  <c r="O24" i="1"/>
  <c r="J24" i="1"/>
  <c r="I24" i="1"/>
  <c r="Y23" i="1"/>
  <c r="X23" i="1"/>
  <c r="W23" i="1"/>
  <c r="V23" i="1"/>
  <c r="O23" i="1"/>
  <c r="J23" i="1"/>
  <c r="I23" i="1"/>
  <c r="H23" i="1"/>
  <c r="X22" i="1"/>
  <c r="Y22" i="1" s="1"/>
  <c r="W22" i="1"/>
  <c r="V22" i="1"/>
  <c r="U22" i="1"/>
  <c r="O22" i="1"/>
  <c r="J22" i="1"/>
  <c r="I22" i="1"/>
  <c r="X21" i="1"/>
  <c r="Y21" i="1" s="1"/>
  <c r="W21" i="1"/>
  <c r="V21" i="1"/>
  <c r="O21" i="1"/>
  <c r="J21" i="1"/>
  <c r="I21" i="1"/>
  <c r="H21" i="1"/>
  <c r="E21" i="1"/>
  <c r="X20" i="1"/>
  <c r="W20" i="1"/>
  <c r="V20" i="1"/>
  <c r="O20" i="1"/>
  <c r="J20" i="1"/>
  <c r="I20" i="1"/>
  <c r="Y20" i="1" s="1"/>
  <c r="Y19" i="1"/>
  <c r="X19" i="1"/>
  <c r="W19" i="1"/>
  <c r="V19" i="1"/>
  <c r="U19" i="1"/>
  <c r="O19" i="1"/>
  <c r="J19" i="1"/>
  <c r="I19" i="1"/>
  <c r="H19" i="1"/>
  <c r="X18" i="1"/>
  <c r="Y18" i="1" s="1"/>
  <c r="W18" i="1"/>
  <c r="V18" i="1"/>
  <c r="O18" i="1"/>
  <c r="J18" i="1"/>
  <c r="I18" i="1"/>
  <c r="H18" i="1"/>
  <c r="E18" i="1"/>
  <c r="X17" i="1"/>
  <c r="Y17" i="1" s="1"/>
  <c r="W17" i="1"/>
  <c r="V17" i="1"/>
  <c r="O17" i="1"/>
  <c r="J17" i="1"/>
  <c r="I17" i="1"/>
  <c r="X16" i="1"/>
  <c r="Y16" i="1" s="1"/>
  <c r="W16" i="1"/>
  <c r="V16" i="1"/>
  <c r="O16" i="1"/>
  <c r="J16" i="1"/>
  <c r="I16" i="1"/>
  <c r="Y15" i="1"/>
  <c r="X15" i="1"/>
  <c r="W15" i="1"/>
  <c r="V15" i="1"/>
  <c r="O15" i="1"/>
  <c r="J15" i="1"/>
  <c r="I15" i="1"/>
  <c r="H15" i="1"/>
  <c r="X14" i="1"/>
  <c r="Y14" i="1" s="1"/>
  <c r="W14" i="1"/>
  <c r="V14" i="1"/>
  <c r="U14" i="1"/>
  <c r="O14" i="1"/>
  <c r="J14" i="1"/>
  <c r="I14" i="1"/>
  <c r="X13" i="1"/>
  <c r="Y13" i="1" s="1"/>
  <c r="W13" i="1"/>
  <c r="V13" i="1"/>
  <c r="O13" i="1"/>
  <c r="J13" i="1"/>
  <c r="I13" i="1"/>
  <c r="H13" i="1"/>
  <c r="E13" i="1"/>
  <c r="X12" i="1"/>
  <c r="Y12" i="1" s="1"/>
  <c r="W12" i="1"/>
  <c r="V12" i="1"/>
  <c r="O12" i="1"/>
  <c r="J12" i="1"/>
  <c r="I12" i="1"/>
  <c r="Y11" i="1"/>
  <c r="X11" i="1"/>
  <c r="W11" i="1"/>
  <c r="V11" i="1"/>
  <c r="U11" i="1"/>
  <c r="O11" i="1"/>
  <c r="J11" i="1"/>
  <c r="I11" i="1"/>
  <c r="H11" i="1"/>
  <c r="X10" i="1"/>
  <c r="Y10" i="1" s="1"/>
  <c r="W10" i="1"/>
  <c r="V10" i="1"/>
  <c r="O10" i="1"/>
  <c r="J10" i="1"/>
  <c r="I10" i="1"/>
  <c r="H10" i="1"/>
  <c r="E10" i="1"/>
  <c r="X9" i="1"/>
  <c r="Y9" i="1" s="1"/>
  <c r="W9" i="1"/>
  <c r="V9" i="1"/>
  <c r="O9" i="1"/>
  <c r="J9" i="1"/>
  <c r="I9" i="1"/>
  <c r="X8" i="1"/>
  <c r="Y8" i="1" s="1"/>
  <c r="W8" i="1"/>
  <c r="V8" i="1"/>
  <c r="O8" i="1"/>
  <c r="J8" i="1"/>
  <c r="I8" i="1"/>
  <c r="H8" i="1"/>
  <c r="Y7" i="1"/>
  <c r="X7" i="1"/>
  <c r="W7" i="1"/>
  <c r="V7" i="1"/>
  <c r="O7" i="1"/>
  <c r="J7" i="1"/>
  <c r="I7" i="1"/>
  <c r="H7" i="1"/>
  <c r="X6" i="1"/>
  <c r="Y6" i="1" s="1"/>
  <c r="W6" i="1"/>
  <c r="V6" i="1"/>
  <c r="U6" i="1"/>
  <c r="O6" i="1"/>
  <c r="J6" i="1"/>
  <c r="I6" i="1"/>
  <c r="X5" i="1"/>
  <c r="Y5" i="1" s="1"/>
  <c r="W5" i="1"/>
  <c r="V5" i="1"/>
  <c r="O5" i="1"/>
  <c r="J5" i="1"/>
  <c r="I5" i="1"/>
  <c r="H5" i="1"/>
  <c r="E5" i="1"/>
  <c r="T4" i="1"/>
  <c r="U40" i="1" s="1"/>
  <c r="S4" i="1"/>
  <c r="X4" i="1" s="1"/>
  <c r="R4" i="1"/>
  <c r="Q4" i="1"/>
  <c r="P4" i="1"/>
  <c r="N4" i="1"/>
  <c r="M4" i="1"/>
  <c r="L4" i="1"/>
  <c r="K4" i="1"/>
  <c r="J4" i="1"/>
  <c r="G4" i="1"/>
  <c r="H44" i="1" s="1"/>
  <c r="F4" i="1"/>
  <c r="D4" i="1"/>
  <c r="E47" i="1" s="1"/>
  <c r="B4" i="1"/>
  <c r="C42" i="1" s="1"/>
  <c r="C45" i="1" l="1"/>
  <c r="C8" i="1"/>
  <c r="C24" i="1"/>
  <c r="E16" i="1"/>
  <c r="U17" i="1"/>
  <c r="C19" i="1"/>
  <c r="E24" i="1"/>
  <c r="E32" i="1"/>
  <c r="U33" i="1"/>
  <c r="C35" i="1"/>
  <c r="E40" i="1"/>
  <c r="U41" i="1"/>
  <c r="C43" i="1"/>
  <c r="C29" i="1"/>
  <c r="C16" i="1"/>
  <c r="C6" i="1"/>
  <c r="E11" i="1"/>
  <c r="U12" i="1"/>
  <c r="C14" i="1"/>
  <c r="H16" i="1"/>
  <c r="E19" i="1"/>
  <c r="U20" i="1"/>
  <c r="C22" i="1"/>
  <c r="H24" i="1"/>
  <c r="E27" i="1"/>
  <c r="U28" i="1"/>
  <c r="C30" i="1"/>
  <c r="H32" i="1"/>
  <c r="E35" i="1"/>
  <c r="U36" i="1"/>
  <c r="C38" i="1"/>
  <c r="H40" i="1"/>
  <c r="E43" i="1"/>
  <c r="U44" i="1"/>
  <c r="C46" i="1"/>
  <c r="C13" i="1"/>
  <c r="E8" i="1"/>
  <c r="V4" i="1"/>
  <c r="E6" i="1"/>
  <c r="E4" i="1" s="1"/>
  <c r="U7" i="1"/>
  <c r="C9" i="1"/>
  <c r="E14" i="1"/>
  <c r="U15" i="1"/>
  <c r="C17" i="1"/>
  <c r="E22" i="1"/>
  <c r="U23" i="1"/>
  <c r="C25" i="1"/>
  <c r="E30" i="1"/>
  <c r="U31" i="1"/>
  <c r="C33" i="1"/>
  <c r="E38" i="1"/>
  <c r="U39" i="1"/>
  <c r="C41" i="1"/>
  <c r="H43" i="1"/>
  <c r="E46" i="1"/>
  <c r="U47" i="1"/>
  <c r="C40" i="1"/>
  <c r="C11" i="1"/>
  <c r="C27" i="1"/>
  <c r="O4" i="1"/>
  <c r="W4" i="1"/>
  <c r="H6" i="1"/>
  <c r="E9" i="1"/>
  <c r="U10" i="1"/>
  <c r="C12" i="1"/>
  <c r="H14" i="1"/>
  <c r="E17" i="1"/>
  <c r="U18" i="1"/>
  <c r="C20" i="1"/>
  <c r="H22" i="1"/>
  <c r="E25" i="1"/>
  <c r="U26" i="1"/>
  <c r="C28" i="1"/>
  <c r="H30" i="1"/>
  <c r="E33" i="1"/>
  <c r="U34" i="1"/>
  <c r="C36" i="1"/>
  <c r="H38" i="1"/>
  <c r="E41" i="1"/>
  <c r="U42" i="1"/>
  <c r="C44" i="1"/>
  <c r="H46" i="1"/>
  <c r="C21" i="1"/>
  <c r="C37" i="1"/>
  <c r="U25" i="1"/>
  <c r="U5" i="1"/>
  <c r="C7" i="1"/>
  <c r="H9" i="1"/>
  <c r="H4" i="1" s="1"/>
  <c r="E12" i="1"/>
  <c r="U13" i="1"/>
  <c r="C15" i="1"/>
  <c r="H17" i="1"/>
  <c r="E20" i="1"/>
  <c r="U21" i="1"/>
  <c r="C23" i="1"/>
  <c r="H25" i="1"/>
  <c r="E28" i="1"/>
  <c r="U29" i="1"/>
  <c r="C31" i="1"/>
  <c r="H33" i="1"/>
  <c r="E36" i="1"/>
  <c r="U37" i="1"/>
  <c r="C39" i="1"/>
  <c r="H41" i="1"/>
  <c r="E44" i="1"/>
  <c r="U45" i="1"/>
  <c r="C47" i="1"/>
  <c r="C5" i="1"/>
  <c r="C32" i="1"/>
  <c r="U9" i="1"/>
  <c r="I4" i="1"/>
  <c r="Y4" i="1" s="1"/>
  <c r="E7" i="1"/>
  <c r="U8" i="1"/>
  <c r="C10" i="1"/>
  <c r="H12" i="1"/>
  <c r="E15" i="1"/>
  <c r="U16" i="1"/>
  <c r="C18" i="1"/>
  <c r="H20" i="1"/>
  <c r="E23" i="1"/>
  <c r="U24" i="1"/>
  <c r="C26" i="1"/>
  <c r="H28" i="1"/>
  <c r="E31" i="1"/>
  <c r="U32" i="1"/>
  <c r="C34" i="1"/>
  <c r="H36" i="1"/>
  <c r="E39" i="1"/>
  <c r="C4" i="1" l="1"/>
  <c r="U4" i="1"/>
</calcChain>
</file>

<file path=xl/sharedStrings.xml><?xml version="1.0" encoding="utf-8"?>
<sst xmlns="http://schemas.openxmlformats.org/spreadsheetml/2006/main" count="76" uniqueCount="69">
  <si>
    <t>Aizkraukles novads</t>
  </si>
  <si>
    <t>Ludzas novads</t>
  </si>
  <si>
    <t>Mārupes novads</t>
  </si>
  <si>
    <t>Preiļu novads</t>
  </si>
  <si>
    <t>Ropažu novads</t>
  </si>
  <si>
    <t>Rīga</t>
  </si>
  <si>
    <t>Salaspils novads</t>
  </si>
  <si>
    <t>Siguldas novads</t>
  </si>
  <si>
    <t>Valkas novads</t>
  </si>
  <si>
    <t>Varakļānu novads</t>
  </si>
  <si>
    <t>Ādažu novads</t>
  </si>
  <si>
    <t xml:space="preserve">Pašvaldība </t>
  </si>
  <si>
    <t xml:space="preserve">Ieņēmumi </t>
  </si>
  <si>
    <t xml:space="preserve">Izdevumi </t>
  </si>
  <si>
    <t xml:space="preserve">Ieņēmumu pārsniegums vai deficīts </t>
  </si>
  <si>
    <t>Izpilde</t>
  </si>
  <si>
    <t>Jelgavas novads</t>
  </si>
  <si>
    <t>Naudas līdzekļi un noguldījumi (atlikuma izmaiņas)</t>
  </si>
  <si>
    <t>Akcijas un cita līdzdalība komersantu pašu kapitālā</t>
  </si>
  <si>
    <t>Finansēšana/ izpilde</t>
  </si>
  <si>
    <t>Līvānu novads</t>
  </si>
  <si>
    <t>Naudas līdzekļu atlikums gada sākumā</t>
  </si>
  <si>
    <t>Pilsētas un novadi kopā</t>
  </si>
  <si>
    <t>Aizdevumi</t>
  </si>
  <si>
    <t xml:space="preserve">Aizņēmumi </t>
  </si>
  <si>
    <t xml:space="preserve">Atlikuma izmaiņas </t>
  </si>
  <si>
    <t>Eur</t>
  </si>
  <si>
    <t>%</t>
  </si>
  <si>
    <t>Daugavpils</t>
  </si>
  <si>
    <t>Jelgava</t>
  </si>
  <si>
    <t>Jūrmala</t>
  </si>
  <si>
    <t>Liepāja</t>
  </si>
  <si>
    <t>Rēzekne</t>
  </si>
  <si>
    <t>Ventspils</t>
  </si>
  <si>
    <t>Alūksnes novads</t>
  </si>
  <si>
    <t>Augšdaugavas novads</t>
  </si>
  <si>
    <t>Balvu novads</t>
  </si>
  <si>
    <t>Bauskas novads</t>
  </si>
  <si>
    <t>Cēsu novads</t>
  </si>
  <si>
    <t>Dienvidkurzemes novads</t>
  </si>
  <si>
    <t>Dobeles novads</t>
  </si>
  <si>
    <t>Gulbenes novads</t>
  </si>
  <si>
    <t>Jēkabpils novads</t>
  </si>
  <si>
    <t>Krāslavas novads</t>
  </si>
  <si>
    <t>Kuldīgas novads</t>
  </si>
  <si>
    <t>Ķekavas novads</t>
  </si>
  <si>
    <t>Limbažu novads</t>
  </si>
  <si>
    <t>Madonas novads</t>
  </si>
  <si>
    <t>Ogres novads</t>
  </si>
  <si>
    <t>Olaines novads</t>
  </si>
  <si>
    <t>Rēzeknes novads</t>
  </si>
  <si>
    <t>Saldus novads</t>
  </si>
  <si>
    <t>Saulkrastu novads</t>
  </si>
  <si>
    <t>Smiltenes novads</t>
  </si>
  <si>
    <t>Talsu novads</t>
  </si>
  <si>
    <t>Tukuma novads</t>
  </si>
  <si>
    <t>Valmieras novads</t>
  </si>
  <si>
    <t>Ventspils novads</t>
  </si>
  <si>
    <t>Plāns</t>
  </si>
  <si>
    <t>Finansēšana/plāns</t>
  </si>
  <si>
    <t xml:space="preserve">% no kopējiem izdevumiem </t>
  </si>
  <si>
    <t xml:space="preserve">% no kopējās  ieņēmumu izpildes </t>
  </si>
  <si>
    <t xml:space="preserve">% no kopējās izdevumu  izpildes </t>
  </si>
  <si>
    <t xml:space="preserve">% no kopējā atlikuma </t>
  </si>
  <si>
    <t xml:space="preserve">atlikumi + aizņēmumi </t>
  </si>
  <si>
    <t xml:space="preserve">via nosedz deficītu? </t>
  </si>
  <si>
    <t xml:space="preserve">Naudas līdzekļi un noguldījumi </t>
  </si>
  <si>
    <t>Pašvaldību 2025.gada pamatbudžets (plāns un izpilde uz 31.03.2025.), EUR</t>
  </si>
  <si>
    <t>Naudas līdzekļu atlikums uz 31.03.2025.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</si>
</sst>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&quot;.&quot;0"/>
    <numFmt numFmtId="165" formatCode="0.0%"/>
    <numFmt numFmtId="166" formatCode="0.000%"/>
  </numFmts>
  <fonts count="34">
    <font>
      <sz val="12"/>
      <color theme="1"/>
      <name val="Times New Roman"/>
      <family val="2"/>
      <charset val="186"/>
    </font>
    <font>
      <sz val="10"/>
      <name val="Arial"/>
      <family val="2"/>
      <charset val="186"/>
    </font>
    <font>
      <sz val="14"/>
      <name val="Times New Roman"/>
      <family val="1"/>
      <charset val="186"/>
    </font>
    <font>
      <b/>
      <sz val="14"/>
      <name val="Times New Roman"/>
      <family val="1"/>
      <charset val="186"/>
    </font>
    <font>
      <sz val="10"/>
      <name val="Arial"/>
      <family val="2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sz val="10"/>
      <name val="BaltHelvetica"/>
    </font>
    <font>
      <sz val="10"/>
      <name val="Helv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0"/>
      <name val="BaltGaramond"/>
      <family val="2"/>
      <charset val="186"/>
    </font>
    <font>
      <sz val="11"/>
      <color indexed="10"/>
      <name val="Calibri"/>
      <family val="2"/>
      <charset val="186"/>
    </font>
    <font>
      <sz val="10"/>
      <name val="Arial"/>
      <family val="2"/>
      <charset val="186"/>
    </font>
    <font>
      <sz val="12"/>
      <color theme="1"/>
      <name val="Times New Roman"/>
      <family val="2"/>
      <charset val="186"/>
    </font>
    <font>
      <b/>
      <sz val="11"/>
      <color rgb="FFFF0000"/>
      <name val="Times New Roman"/>
      <family val="1"/>
      <charset val="186"/>
    </font>
    <font>
      <b/>
      <sz val="10"/>
      <color rgb="FFFF0000"/>
      <name val="Times New Roman"/>
      <family val="1"/>
      <charset val="186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3">
    <xf numFmtId="0" fontId="0" fillId="0" borderId="0"/>
    <xf numFmtId="0" fontId="1" fillId="0" borderId="0"/>
    <xf numFmtId="0" fontId="4" fillId="0" borderId="0"/>
    <xf numFmtId="0" fontId="7" fillId="0" borderId="0"/>
    <xf numFmtId="0" fontId="1" fillId="0" borderId="0"/>
    <xf numFmtId="0" fontId="8" fillId="0" borderId="0"/>
    <xf numFmtId="0" fontId="9" fillId="0" borderId="0"/>
    <xf numFmtId="0" fontId="8" fillId="0" borderId="0"/>
    <xf numFmtId="0" fontId="1" fillId="0" borderId="0"/>
    <xf numFmtId="0" fontId="8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3" borderId="0" applyNumberFormat="0" applyBorder="0" applyAlignment="0" applyProtection="0"/>
    <xf numFmtId="0" fontId="13" fillId="20" borderId="5" applyNumberFormat="0" applyAlignment="0" applyProtection="0"/>
    <xf numFmtId="0" fontId="14" fillId="21" borderId="6" applyNumberFormat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5" applyNumberFormat="0" applyAlignment="0" applyProtection="0"/>
    <xf numFmtId="0" fontId="21" fillId="0" borderId="10" applyNumberFormat="0" applyFill="0" applyAlignment="0" applyProtection="0"/>
    <xf numFmtId="0" fontId="22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23" borderId="11" applyNumberFormat="0" applyFont="0" applyAlignment="0" applyProtection="0"/>
    <xf numFmtId="0" fontId="23" fillId="20" borderId="12" applyNumberFormat="0" applyAlignment="0" applyProtection="0"/>
    <xf numFmtId="0" fontId="24" fillId="0" borderId="0"/>
    <xf numFmtId="0" fontId="25" fillId="0" borderId="0"/>
    <xf numFmtId="0" fontId="26" fillId="0" borderId="0" applyNumberFormat="0" applyFill="0" applyBorder="0" applyAlignment="0" applyProtection="0"/>
    <xf numFmtId="0" fontId="27" fillId="0" borderId="13" applyNumberFormat="0" applyFill="0" applyAlignment="0" applyProtection="0"/>
    <xf numFmtId="164" fontId="28" fillId="24" borderId="0" applyBorder="0" applyProtection="0"/>
    <xf numFmtId="0" fontId="29" fillId="0" borderId="0" applyNumberFormat="0" applyFill="0" applyBorder="0" applyAlignment="0" applyProtection="0"/>
    <xf numFmtId="0" fontId="30" fillId="0" borderId="0"/>
    <xf numFmtId="43" fontId="31" fillId="0" borderId="0" applyFont="0" applyFill="0" applyBorder="0" applyAlignment="0" applyProtection="0"/>
    <xf numFmtId="9" fontId="31" fillId="0" borderId="0" applyFont="0" applyFill="0" applyBorder="0" applyAlignment="0" applyProtection="0"/>
  </cellStyleXfs>
  <cellXfs count="97">
    <xf numFmtId="0" fontId="0" fillId="0" borderId="0" xfId="0"/>
    <xf numFmtId="3" fontId="5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3" fontId="6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5" fillId="0" borderId="16" xfId="1" applyNumberFormat="1" applyFont="1" applyBorder="1" applyAlignment="1">
      <alignment horizontal="right" vertical="center"/>
    </xf>
    <xf numFmtId="3" fontId="5" fillId="0" borderId="1" xfId="4" applyNumberFormat="1" applyFont="1" applyBorder="1" applyAlignment="1">
      <alignment horizontal="right" vertical="center"/>
    </xf>
    <xf numFmtId="3" fontId="5" fillId="0" borderId="17" xfId="4" applyNumberFormat="1" applyFont="1" applyBorder="1" applyAlignment="1">
      <alignment horizontal="right" vertical="center"/>
    </xf>
    <xf numFmtId="3" fontId="5" fillId="0" borderId="16" xfId="4" applyNumberFormat="1" applyFont="1" applyBorder="1" applyAlignment="1">
      <alignment horizontal="right" vertical="center"/>
    </xf>
    <xf numFmtId="3" fontId="5" fillId="0" borderId="17" xfId="0" applyNumberFormat="1" applyFont="1" applyBorder="1" applyAlignment="1">
      <alignment horizontal="right" vertical="center"/>
    </xf>
    <xf numFmtId="9" fontId="5" fillId="0" borderId="17" xfId="0" applyNumberFormat="1" applyFont="1" applyBorder="1" applyAlignment="1">
      <alignment horizontal="right" vertical="center"/>
    </xf>
    <xf numFmtId="3" fontId="5" fillId="0" borderId="1" xfId="1" applyNumberFormat="1" applyFont="1" applyBorder="1" applyAlignment="1">
      <alignment horizontal="right" vertical="center"/>
    </xf>
    <xf numFmtId="3" fontId="5" fillId="0" borderId="19" xfId="4" applyNumberFormat="1" applyFont="1" applyBorder="1" applyAlignment="1">
      <alignment horizontal="right" vertical="center"/>
    </xf>
    <xf numFmtId="3" fontId="5" fillId="0" borderId="20" xfId="4" applyNumberFormat="1" applyFont="1" applyBorder="1" applyAlignment="1">
      <alignment horizontal="right" vertical="center"/>
    </xf>
    <xf numFmtId="3" fontId="5" fillId="0" borderId="21" xfId="4" applyNumberFormat="1" applyFont="1" applyBorder="1" applyAlignment="1">
      <alignment horizontal="right" vertical="center"/>
    </xf>
    <xf numFmtId="3" fontId="5" fillId="0" borderId="18" xfId="4" applyNumberFormat="1" applyFont="1" applyBorder="1" applyAlignment="1">
      <alignment horizontal="right" vertical="center"/>
    </xf>
    <xf numFmtId="3" fontId="5" fillId="0" borderId="18" xfId="0" applyNumberFormat="1" applyFont="1" applyBorder="1"/>
    <xf numFmtId="3" fontId="5" fillId="0" borderId="22" xfId="4" applyNumberFormat="1" applyFont="1" applyBorder="1" applyAlignment="1">
      <alignment horizontal="right" vertical="center"/>
    </xf>
    <xf numFmtId="3" fontId="5" fillId="0" borderId="19" xfId="1" applyNumberFormat="1" applyFont="1" applyBorder="1" applyAlignment="1">
      <alignment horizontal="right" vertical="center"/>
    </xf>
    <xf numFmtId="3" fontId="5" fillId="0" borderId="20" xfId="1" applyNumberFormat="1" applyFont="1" applyBorder="1" applyAlignment="1">
      <alignment horizontal="right" vertical="center"/>
    </xf>
    <xf numFmtId="9" fontId="5" fillId="0" borderId="21" xfId="0" applyNumberFormat="1" applyFont="1" applyBorder="1" applyAlignment="1">
      <alignment horizontal="right" vertical="center"/>
    </xf>
    <xf numFmtId="3" fontId="5" fillId="0" borderId="18" xfId="0" applyNumberFormat="1" applyFont="1" applyBorder="1" applyAlignment="1">
      <alignment horizontal="right" vertical="center"/>
    </xf>
    <xf numFmtId="3" fontId="5" fillId="0" borderId="22" xfId="0" applyNumberFormat="1" applyFont="1" applyBorder="1" applyAlignment="1">
      <alignment horizontal="right" vertical="center"/>
    </xf>
    <xf numFmtId="49" fontId="6" fillId="0" borderId="28" xfId="1" applyNumberFormat="1" applyFont="1" applyBorder="1" applyAlignment="1">
      <alignment horizontal="center" vertical="center" wrapText="1"/>
    </xf>
    <xf numFmtId="49" fontId="6" fillId="0" borderId="29" xfId="1" applyNumberFormat="1" applyFont="1" applyBorder="1" applyAlignment="1">
      <alignment horizontal="center" vertical="center" wrapText="1"/>
    </xf>
    <xf numFmtId="49" fontId="6" fillId="0" borderId="30" xfId="1" applyNumberFormat="1" applyFont="1" applyBorder="1" applyAlignment="1">
      <alignment horizontal="center" vertical="center" wrapText="1"/>
    </xf>
    <xf numFmtId="3" fontId="5" fillId="0" borderId="21" xfId="0" applyNumberFormat="1" applyFont="1" applyBorder="1" applyAlignment="1">
      <alignment horizontal="right" vertical="center"/>
    </xf>
    <xf numFmtId="0" fontId="6" fillId="0" borderId="33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 wrapText="1"/>
    </xf>
    <xf numFmtId="49" fontId="6" fillId="0" borderId="34" xfId="1" applyNumberFormat="1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3" fontId="5" fillId="0" borderId="36" xfId="4" applyNumberFormat="1" applyFont="1" applyBorder="1" applyAlignment="1">
      <alignment horizontal="right" vertical="center"/>
    </xf>
    <xf numFmtId="3" fontId="5" fillId="0" borderId="37" xfId="4" applyNumberFormat="1" applyFont="1" applyBorder="1" applyAlignment="1">
      <alignment horizontal="right" vertical="center"/>
    </xf>
    <xf numFmtId="3" fontId="5" fillId="0" borderId="39" xfId="4" applyNumberFormat="1" applyFont="1" applyBorder="1" applyAlignment="1">
      <alignment horizontal="right" vertical="center"/>
    </xf>
    <xf numFmtId="3" fontId="5" fillId="0" borderId="36" xfId="1" applyNumberFormat="1" applyFont="1" applyBorder="1" applyAlignment="1">
      <alignment horizontal="right" vertical="center"/>
    </xf>
    <xf numFmtId="3" fontId="5" fillId="0" borderId="37" xfId="1" applyNumberFormat="1" applyFont="1" applyBorder="1" applyAlignment="1">
      <alignment horizontal="right" vertical="center"/>
    </xf>
    <xf numFmtId="3" fontId="5" fillId="0" borderId="38" xfId="4" applyNumberFormat="1" applyFont="1" applyBorder="1" applyAlignment="1">
      <alignment horizontal="right" vertical="center"/>
    </xf>
    <xf numFmtId="3" fontId="5" fillId="0" borderId="38" xfId="0" applyNumberFormat="1" applyFont="1" applyBorder="1" applyAlignment="1">
      <alignment horizontal="right" vertical="center"/>
    </xf>
    <xf numFmtId="3" fontId="5" fillId="0" borderId="39" xfId="0" applyNumberFormat="1" applyFont="1" applyBorder="1" applyAlignment="1">
      <alignment horizontal="right" vertical="center"/>
    </xf>
    <xf numFmtId="9" fontId="5" fillId="0" borderId="38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vertical="center"/>
    </xf>
    <xf numFmtId="3" fontId="6" fillId="0" borderId="41" xfId="1" applyNumberFormat="1" applyFont="1" applyBorder="1" applyAlignment="1">
      <alignment horizontal="right" vertical="center"/>
    </xf>
    <xf numFmtId="3" fontId="6" fillId="0" borderId="44" xfId="1" applyNumberFormat="1" applyFont="1" applyBorder="1" applyAlignment="1">
      <alignment horizontal="right" vertical="center"/>
    </xf>
    <xf numFmtId="3" fontId="6" fillId="0" borderId="42" xfId="1" applyNumberFormat="1" applyFont="1" applyBorder="1" applyAlignment="1">
      <alignment horizontal="right" vertical="center"/>
    </xf>
    <xf numFmtId="3" fontId="6" fillId="0" borderId="46" xfId="1" applyNumberFormat="1" applyFont="1" applyBorder="1" applyAlignment="1">
      <alignment horizontal="right" vertical="center"/>
    </xf>
    <xf numFmtId="3" fontId="6" fillId="0" borderId="43" xfId="1" applyNumberFormat="1" applyFont="1" applyBorder="1" applyAlignment="1">
      <alignment horizontal="right" vertical="center"/>
    </xf>
    <xf numFmtId="3" fontId="6" fillId="0" borderId="44" xfId="0" applyNumberFormat="1" applyFont="1" applyBorder="1" applyAlignment="1">
      <alignment horizontal="right" vertical="center"/>
    </xf>
    <xf numFmtId="9" fontId="6" fillId="0" borderId="43" xfId="0" applyNumberFormat="1" applyFont="1" applyBorder="1" applyAlignment="1">
      <alignment horizontal="right" vertical="center"/>
    </xf>
    <xf numFmtId="3" fontId="5" fillId="0" borderId="40" xfId="4" applyNumberFormat="1" applyFont="1" applyBorder="1" applyAlignment="1">
      <alignment horizontal="right" vertical="center"/>
    </xf>
    <xf numFmtId="3" fontId="5" fillId="0" borderId="15" xfId="4" applyNumberFormat="1" applyFont="1" applyBorder="1" applyAlignment="1">
      <alignment horizontal="right" vertical="center"/>
    </xf>
    <xf numFmtId="3" fontId="5" fillId="0" borderId="24" xfId="4" applyNumberFormat="1" applyFont="1" applyBorder="1" applyAlignment="1">
      <alignment horizontal="right" vertical="center"/>
    </xf>
    <xf numFmtId="49" fontId="6" fillId="0" borderId="33" xfId="1" applyNumberFormat="1" applyFont="1" applyBorder="1" applyAlignment="1">
      <alignment horizontal="center" vertical="center" wrapText="1"/>
    </xf>
    <xf numFmtId="165" fontId="5" fillId="0" borderId="1" xfId="82" applyNumberFormat="1" applyFont="1" applyFill="1" applyBorder="1" applyAlignment="1">
      <alignment horizontal="right" vertical="center"/>
    </xf>
    <xf numFmtId="165" fontId="5" fillId="0" borderId="17" xfId="82" applyNumberFormat="1" applyFont="1" applyFill="1" applyBorder="1" applyAlignment="1">
      <alignment horizontal="right" vertical="center"/>
    </xf>
    <xf numFmtId="165" fontId="5" fillId="0" borderId="15" xfId="82" applyNumberFormat="1" applyFont="1" applyFill="1" applyBorder="1" applyAlignment="1">
      <alignment horizontal="right" vertical="center"/>
    </xf>
    <xf numFmtId="165" fontId="6" fillId="0" borderId="42" xfId="82" applyNumberFormat="1" applyFont="1" applyFill="1" applyBorder="1" applyAlignment="1">
      <alignment horizontal="right" vertical="center"/>
    </xf>
    <xf numFmtId="9" fontId="6" fillId="0" borderId="43" xfId="82" applyFont="1" applyFill="1" applyBorder="1" applyAlignment="1">
      <alignment horizontal="right" vertical="center"/>
    </xf>
    <xf numFmtId="9" fontId="6" fillId="0" borderId="45" xfId="82" applyFont="1" applyFill="1" applyBorder="1" applyAlignment="1">
      <alignment horizontal="right" vertical="center"/>
    </xf>
    <xf numFmtId="165" fontId="6" fillId="0" borderId="43" xfId="81" applyNumberFormat="1" applyFont="1" applyFill="1" applyBorder="1" applyAlignment="1">
      <alignment horizontal="right" vertical="center"/>
    </xf>
    <xf numFmtId="165" fontId="5" fillId="0" borderId="37" xfId="82" applyNumberFormat="1" applyFont="1" applyFill="1" applyBorder="1" applyAlignment="1">
      <alignment horizontal="right" vertical="center"/>
    </xf>
    <xf numFmtId="165" fontId="5" fillId="0" borderId="38" xfId="82" applyNumberFormat="1" applyFont="1" applyFill="1" applyBorder="1" applyAlignment="1">
      <alignment horizontal="right" vertical="center"/>
    </xf>
    <xf numFmtId="165" fontId="5" fillId="0" borderId="40" xfId="82" applyNumberFormat="1" applyFont="1" applyFill="1" applyBorder="1" applyAlignment="1">
      <alignment horizontal="right" vertical="center"/>
    </xf>
    <xf numFmtId="165" fontId="5" fillId="0" borderId="20" xfId="82" applyNumberFormat="1" applyFont="1" applyFill="1" applyBorder="1" applyAlignment="1">
      <alignment horizontal="right" vertical="center"/>
    </xf>
    <xf numFmtId="165" fontId="5" fillId="0" borderId="21" xfId="82" applyNumberFormat="1" applyFont="1" applyFill="1" applyBorder="1" applyAlignment="1">
      <alignment horizontal="right" vertical="center"/>
    </xf>
    <xf numFmtId="165" fontId="5" fillId="0" borderId="24" xfId="82" applyNumberFormat="1" applyFont="1" applyFill="1" applyBorder="1" applyAlignment="1">
      <alignment horizontal="right" vertical="center"/>
    </xf>
    <xf numFmtId="3" fontId="32" fillId="0" borderId="0" xfId="0" applyNumberFormat="1" applyFont="1" applyAlignment="1">
      <alignment horizontal="right" vertical="center"/>
    </xf>
    <xf numFmtId="3" fontId="33" fillId="0" borderId="0" xfId="0" applyNumberFormat="1" applyFont="1"/>
    <xf numFmtId="0" fontId="33" fillId="0" borderId="0" xfId="0" applyFont="1"/>
    <xf numFmtId="166" fontId="5" fillId="0" borderId="0" xfId="0" applyNumberFormat="1" applyFont="1" applyAlignment="1">
      <alignment horizontal="right" vertical="center"/>
    </xf>
    <xf numFmtId="0" fontId="5" fillId="0" borderId="35" xfId="8" applyFont="1" applyBorder="1" applyAlignment="1">
      <alignment vertical="center"/>
    </xf>
    <xf numFmtId="0" fontId="5" fillId="0" borderId="26" xfId="8" applyFont="1" applyBorder="1" applyAlignment="1">
      <alignment vertical="center"/>
    </xf>
    <xf numFmtId="0" fontId="5" fillId="0" borderId="26" xfId="8" applyFont="1" applyBorder="1" applyAlignment="1">
      <alignment horizontal="left" vertical="top"/>
    </xf>
    <xf numFmtId="0" fontId="5" fillId="0" borderId="27" xfId="8" applyFont="1" applyBorder="1" applyAlignment="1">
      <alignment vertical="center"/>
    </xf>
    <xf numFmtId="3" fontId="3" fillId="0" borderId="0" xfId="0" applyNumberFormat="1" applyFont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3" fontId="6" fillId="0" borderId="25" xfId="0" applyNumberFormat="1" applyFont="1" applyBorder="1" applyAlignment="1">
      <alignment horizontal="center" vertical="center"/>
    </xf>
    <xf numFmtId="3" fontId="6" fillId="0" borderId="3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49" fontId="6" fillId="0" borderId="14" xfId="1" applyNumberFormat="1" applyFont="1" applyBorder="1" applyAlignment="1">
      <alignment horizontal="center" vertical="center"/>
    </xf>
    <xf numFmtId="49" fontId="6" fillId="0" borderId="3" xfId="1" applyNumberFormat="1" applyFont="1" applyBorder="1" applyAlignment="1">
      <alignment horizontal="center" vertical="center"/>
    </xf>
    <xf numFmtId="49" fontId="6" fillId="0" borderId="23" xfId="1" applyNumberFormat="1" applyFont="1" applyBorder="1" applyAlignment="1">
      <alignment horizontal="center" vertical="center"/>
    </xf>
    <xf numFmtId="49" fontId="6" fillId="0" borderId="2" xfId="1" applyNumberFormat="1" applyFont="1" applyBorder="1" applyAlignment="1">
      <alignment horizontal="center" vertical="center"/>
    </xf>
    <xf numFmtId="49" fontId="6" fillId="0" borderId="4" xfId="1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</cellXfs>
  <cellStyles count="83">
    <cellStyle name="20% - Accent1 2" xfId="10" xr:uid="{00000000-0005-0000-0000-000000000000}"/>
    <cellStyle name="20% - Accent2 2" xfId="11" xr:uid="{00000000-0005-0000-0000-000001000000}"/>
    <cellStyle name="20% - Accent3 2" xfId="12" xr:uid="{00000000-0005-0000-0000-000002000000}"/>
    <cellStyle name="20% - Accent4 2" xfId="13" xr:uid="{00000000-0005-0000-0000-000003000000}"/>
    <cellStyle name="20% - Accent5 2" xfId="14" xr:uid="{00000000-0005-0000-0000-000004000000}"/>
    <cellStyle name="20% - Accent6 2" xfId="15" xr:uid="{00000000-0005-0000-0000-000005000000}"/>
    <cellStyle name="40% - Accent1 2" xfId="16" xr:uid="{00000000-0005-0000-0000-000006000000}"/>
    <cellStyle name="40% - Accent2 2" xfId="17" xr:uid="{00000000-0005-0000-0000-000007000000}"/>
    <cellStyle name="40% - Accent3 2" xfId="18" xr:uid="{00000000-0005-0000-0000-000008000000}"/>
    <cellStyle name="40% - Accent4 2" xfId="19" xr:uid="{00000000-0005-0000-0000-000009000000}"/>
    <cellStyle name="40% - Accent5 2" xfId="20" xr:uid="{00000000-0005-0000-0000-00000A000000}"/>
    <cellStyle name="40% - Accent6 2" xfId="21" xr:uid="{00000000-0005-0000-0000-00000B000000}"/>
    <cellStyle name="60% - Accent1 2" xfId="22" xr:uid="{00000000-0005-0000-0000-00000C000000}"/>
    <cellStyle name="60% - Accent2 2" xfId="23" xr:uid="{00000000-0005-0000-0000-00000D000000}"/>
    <cellStyle name="60% - Accent3 2" xfId="24" xr:uid="{00000000-0005-0000-0000-00000E000000}"/>
    <cellStyle name="60% - Accent4 2" xfId="25" xr:uid="{00000000-0005-0000-0000-00000F000000}"/>
    <cellStyle name="60% - Accent5 2" xfId="26" xr:uid="{00000000-0005-0000-0000-000010000000}"/>
    <cellStyle name="60% - Accent6 2" xfId="27" xr:uid="{00000000-0005-0000-0000-000011000000}"/>
    <cellStyle name="Accent1 2" xfId="28" xr:uid="{00000000-0005-0000-0000-000012000000}"/>
    <cellStyle name="Accent2 2" xfId="29" xr:uid="{00000000-0005-0000-0000-000013000000}"/>
    <cellStyle name="Accent3 2" xfId="30" xr:uid="{00000000-0005-0000-0000-000014000000}"/>
    <cellStyle name="Accent4 2" xfId="31" xr:uid="{00000000-0005-0000-0000-000015000000}"/>
    <cellStyle name="Accent5 2" xfId="32" xr:uid="{00000000-0005-0000-0000-000016000000}"/>
    <cellStyle name="Accent6 2" xfId="33" xr:uid="{00000000-0005-0000-0000-000017000000}"/>
    <cellStyle name="Bad 2" xfId="34" xr:uid="{00000000-0005-0000-0000-000018000000}"/>
    <cellStyle name="Calculation 2" xfId="35" xr:uid="{00000000-0005-0000-0000-000019000000}"/>
    <cellStyle name="Check Cell 2" xfId="36" xr:uid="{00000000-0005-0000-0000-00001A000000}"/>
    <cellStyle name="Comma" xfId="81" builtinId="3"/>
    <cellStyle name="Explanatory Text 2" xfId="37" xr:uid="{00000000-0005-0000-0000-00001B000000}"/>
    <cellStyle name="Good 2" xfId="38" xr:uid="{00000000-0005-0000-0000-00001C000000}"/>
    <cellStyle name="Heading 1 2" xfId="39" xr:uid="{00000000-0005-0000-0000-00001D000000}"/>
    <cellStyle name="Heading 2 2" xfId="40" xr:uid="{00000000-0005-0000-0000-00001E000000}"/>
    <cellStyle name="Heading 3 2" xfId="41" xr:uid="{00000000-0005-0000-0000-00001F000000}"/>
    <cellStyle name="Heading 4 2" xfId="42" xr:uid="{00000000-0005-0000-0000-000020000000}"/>
    <cellStyle name="Input 2" xfId="43" xr:uid="{00000000-0005-0000-0000-000021000000}"/>
    <cellStyle name="Linked Cell 2" xfId="44" xr:uid="{00000000-0005-0000-0000-000022000000}"/>
    <cellStyle name="Neutral 2" xfId="45" xr:uid="{00000000-0005-0000-0000-000023000000}"/>
    <cellStyle name="Normal" xfId="0" builtinId="0"/>
    <cellStyle name="Normal 10" xfId="4" xr:uid="{00000000-0005-0000-0000-000025000000}"/>
    <cellStyle name="Normal 10 2" xfId="46" xr:uid="{00000000-0005-0000-0000-000026000000}"/>
    <cellStyle name="Normal 11" xfId="47" xr:uid="{00000000-0005-0000-0000-000027000000}"/>
    <cellStyle name="Normal 11 2" xfId="48" xr:uid="{00000000-0005-0000-0000-000028000000}"/>
    <cellStyle name="Normal 12" xfId="49" xr:uid="{00000000-0005-0000-0000-000029000000}"/>
    <cellStyle name="Normal 12 2" xfId="50" xr:uid="{00000000-0005-0000-0000-00002A000000}"/>
    <cellStyle name="Normal 13" xfId="51" xr:uid="{00000000-0005-0000-0000-00002B000000}"/>
    <cellStyle name="Normal 13 2" xfId="52" xr:uid="{00000000-0005-0000-0000-00002C000000}"/>
    <cellStyle name="Normal 14" xfId="53" xr:uid="{00000000-0005-0000-0000-00002D000000}"/>
    <cellStyle name="Normal 14 2" xfId="54" xr:uid="{00000000-0005-0000-0000-00002E000000}"/>
    <cellStyle name="Normal 15" xfId="55" xr:uid="{00000000-0005-0000-0000-00002F000000}"/>
    <cellStyle name="Normal 15 2" xfId="56" xr:uid="{00000000-0005-0000-0000-000030000000}"/>
    <cellStyle name="Normal 16" xfId="57" xr:uid="{00000000-0005-0000-0000-000031000000}"/>
    <cellStyle name="Normal 16 2" xfId="58" xr:uid="{00000000-0005-0000-0000-000032000000}"/>
    <cellStyle name="Normal 18" xfId="59" xr:uid="{00000000-0005-0000-0000-000033000000}"/>
    <cellStyle name="Normal 2" xfId="1" xr:uid="{00000000-0005-0000-0000-000034000000}"/>
    <cellStyle name="Normal 2 2" xfId="61" xr:uid="{00000000-0005-0000-0000-000035000000}"/>
    <cellStyle name="Normal 2 3" xfId="60" xr:uid="{00000000-0005-0000-0000-000036000000}"/>
    <cellStyle name="Normal 2 4" xfId="7" xr:uid="{00000000-0005-0000-0000-000037000000}"/>
    <cellStyle name="Normal 20" xfId="62" xr:uid="{00000000-0005-0000-0000-000038000000}"/>
    <cellStyle name="Normal 20 2" xfId="63" xr:uid="{00000000-0005-0000-0000-000039000000}"/>
    <cellStyle name="Normal 21" xfId="64" xr:uid="{00000000-0005-0000-0000-00003A000000}"/>
    <cellStyle name="Normal 21 2" xfId="65" xr:uid="{00000000-0005-0000-0000-00003B000000}"/>
    <cellStyle name="Normal 3" xfId="2" xr:uid="{00000000-0005-0000-0000-00003C000000}"/>
    <cellStyle name="Normal 3 2" xfId="8" xr:uid="{00000000-0005-0000-0000-00003D000000}"/>
    <cellStyle name="Normal 4" xfId="3" xr:uid="{00000000-0005-0000-0000-00003E000000}"/>
    <cellStyle name="Normal 4 2" xfId="9" xr:uid="{00000000-0005-0000-0000-00003F000000}"/>
    <cellStyle name="Normal 5" xfId="5" xr:uid="{00000000-0005-0000-0000-000040000000}"/>
    <cellStyle name="Normal 5 2" xfId="67" xr:uid="{00000000-0005-0000-0000-000041000000}"/>
    <cellStyle name="Normal 5 3" xfId="66" xr:uid="{00000000-0005-0000-0000-000042000000}"/>
    <cellStyle name="Normal 6" xfId="6" xr:uid="{00000000-0005-0000-0000-000043000000}"/>
    <cellStyle name="Normal 7" xfId="80" xr:uid="{00000000-0005-0000-0000-000044000000}"/>
    <cellStyle name="Normal 8" xfId="68" xr:uid="{00000000-0005-0000-0000-000045000000}"/>
    <cellStyle name="Normal 8 2" xfId="69" xr:uid="{00000000-0005-0000-0000-000046000000}"/>
    <cellStyle name="Normal 9" xfId="70" xr:uid="{00000000-0005-0000-0000-000047000000}"/>
    <cellStyle name="Normal 9 2" xfId="71" xr:uid="{00000000-0005-0000-0000-000048000000}"/>
    <cellStyle name="Note 2" xfId="72" xr:uid="{00000000-0005-0000-0000-000049000000}"/>
    <cellStyle name="Output 2" xfId="73" xr:uid="{00000000-0005-0000-0000-00004A000000}"/>
    <cellStyle name="Parastais_FMLikp01_p05_221205_pap_afp_makp" xfId="74" xr:uid="{00000000-0005-0000-0000-00004B000000}"/>
    <cellStyle name="Percent" xfId="82" builtinId="5"/>
    <cellStyle name="Style 1" xfId="75" xr:uid="{00000000-0005-0000-0000-00004C000000}"/>
    <cellStyle name="Title 2" xfId="76" xr:uid="{00000000-0005-0000-0000-00004D000000}"/>
    <cellStyle name="Total 2" xfId="77" xr:uid="{00000000-0005-0000-0000-00004E000000}"/>
    <cellStyle name="V?st." xfId="78" xr:uid="{00000000-0005-0000-0000-00004F000000}"/>
    <cellStyle name="Warning Text 2" xfId="79" xr:uid="{00000000-0005-0000-0000-00005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Y52"/>
  <sheetViews>
    <sheetView tabSelected="1" topLeftCell="E1" zoomScaleNormal="100" workbookViewId="0">
      <selection activeCell="G25" sqref="G25"/>
    </sheetView>
  </sheetViews>
  <sheetFormatPr defaultColWidth="9" defaultRowHeight="15"/>
  <cols>
    <col min="1" max="1" width="20.875" style="1" customWidth="1"/>
    <col min="2" max="2" width="12.625" style="1" customWidth="1"/>
    <col min="3" max="3" width="12.625" style="1" hidden="1" customWidth="1"/>
    <col min="4" max="4" width="14.125" style="1" customWidth="1"/>
    <col min="5" max="5" width="9.125" style="1" customWidth="1"/>
    <col min="6" max="6" width="13.375" style="1" customWidth="1"/>
    <col min="7" max="7" width="12.125" style="1" customWidth="1"/>
    <col min="8" max="8" width="8.625" style="1" customWidth="1"/>
    <col min="9" max="14" width="12.625" style="1" customWidth="1"/>
    <col min="15" max="18" width="12" style="1" customWidth="1"/>
    <col min="19" max="19" width="12.875" style="1" customWidth="1"/>
    <col min="20" max="20" width="13.625" style="1" customWidth="1"/>
    <col min="21" max="21" width="11.125" style="1" hidden="1" customWidth="1"/>
    <col min="22" max="22" width="12.125" style="1" customWidth="1"/>
    <col min="23" max="23" width="9" style="1"/>
    <col min="24" max="24" width="11.5" style="1" hidden="1" customWidth="1"/>
    <col min="25" max="25" width="14.5" style="1" hidden="1" customWidth="1"/>
    <col min="26" max="16384" width="9" style="1"/>
  </cols>
  <sheetData>
    <row r="1" spans="1:25" s="4" customFormat="1" ht="19.5" thickBot="1">
      <c r="A1" s="76" t="s">
        <v>67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</row>
    <row r="2" spans="1:25" ht="30.75" customHeight="1">
      <c r="A2" s="79" t="s">
        <v>11</v>
      </c>
      <c r="B2" s="90" t="s">
        <v>12</v>
      </c>
      <c r="C2" s="91"/>
      <c r="D2" s="91"/>
      <c r="E2" s="92"/>
      <c r="F2" s="77" t="s">
        <v>13</v>
      </c>
      <c r="G2" s="93"/>
      <c r="H2" s="94"/>
      <c r="I2" s="81" t="s">
        <v>14</v>
      </c>
      <c r="J2" s="83"/>
      <c r="K2" s="88" t="s">
        <v>59</v>
      </c>
      <c r="L2" s="86"/>
      <c r="M2" s="86"/>
      <c r="N2" s="89"/>
      <c r="O2" s="85" t="s">
        <v>19</v>
      </c>
      <c r="P2" s="86"/>
      <c r="Q2" s="87"/>
      <c r="R2" s="87"/>
      <c r="S2" s="81" t="s">
        <v>21</v>
      </c>
      <c r="T2" s="83" t="s">
        <v>68</v>
      </c>
      <c r="U2" s="95" t="s">
        <v>63</v>
      </c>
      <c r="V2" s="77" t="s">
        <v>25</v>
      </c>
      <c r="W2" s="78"/>
    </row>
    <row r="3" spans="1:25" s="2" customFormat="1" ht="81" customHeight="1" thickBot="1">
      <c r="A3" s="80"/>
      <c r="B3" s="27" t="s">
        <v>58</v>
      </c>
      <c r="C3" s="28" t="s">
        <v>60</v>
      </c>
      <c r="D3" s="28" t="s">
        <v>15</v>
      </c>
      <c r="E3" s="29" t="s">
        <v>61</v>
      </c>
      <c r="F3" s="30" t="s">
        <v>58</v>
      </c>
      <c r="G3" s="28" t="s">
        <v>15</v>
      </c>
      <c r="H3" s="31" t="s">
        <v>62</v>
      </c>
      <c r="I3" s="27" t="s">
        <v>58</v>
      </c>
      <c r="J3" s="28" t="s">
        <v>15</v>
      </c>
      <c r="K3" s="54" t="s">
        <v>66</v>
      </c>
      <c r="L3" s="24" t="s">
        <v>24</v>
      </c>
      <c r="M3" s="24" t="s">
        <v>23</v>
      </c>
      <c r="N3" s="32" t="s">
        <v>18</v>
      </c>
      <c r="O3" s="23" t="s">
        <v>17</v>
      </c>
      <c r="P3" s="24" t="s">
        <v>24</v>
      </c>
      <c r="Q3" s="24" t="s">
        <v>23</v>
      </c>
      <c r="R3" s="25" t="s">
        <v>18</v>
      </c>
      <c r="S3" s="82"/>
      <c r="T3" s="84"/>
      <c r="U3" s="96"/>
      <c r="V3" s="33" t="s">
        <v>26</v>
      </c>
      <c r="W3" s="29" t="s">
        <v>27</v>
      </c>
      <c r="X3" s="2" t="s">
        <v>64</v>
      </c>
      <c r="Y3" s="2" t="s">
        <v>65</v>
      </c>
    </row>
    <row r="4" spans="1:25" s="3" customFormat="1" ht="20.25" customHeight="1" thickBot="1">
      <c r="A4" s="43" t="s">
        <v>22</v>
      </c>
      <c r="B4" s="44">
        <f t="shared" ref="B4:H4" si="0">SUM(B5:B47)</f>
        <v>4146402399</v>
      </c>
      <c r="C4" s="58">
        <f t="shared" si="0"/>
        <v>0.99999999999999989</v>
      </c>
      <c r="D4" s="46">
        <f t="shared" si="0"/>
        <v>1035431981</v>
      </c>
      <c r="E4" s="59">
        <f t="shared" si="0"/>
        <v>1.0000000000000002</v>
      </c>
      <c r="F4" s="45">
        <f t="shared" si="0"/>
        <v>4716506298</v>
      </c>
      <c r="G4" s="46">
        <f t="shared" si="0"/>
        <v>901206295</v>
      </c>
      <c r="H4" s="60">
        <f t="shared" si="0"/>
        <v>1.0000000000000002</v>
      </c>
      <c r="I4" s="44">
        <f t="shared" ref="I4:I47" si="1">B4-F4</f>
        <v>-570103899</v>
      </c>
      <c r="J4" s="46">
        <f t="shared" ref="J4:J47" si="2">D4-G4</f>
        <v>134225686</v>
      </c>
      <c r="K4" s="44">
        <f>SUM(K5:K47)</f>
        <v>421783002</v>
      </c>
      <c r="L4" s="45">
        <f t="shared" ref="L4:N4" si="3">SUM(L5:L47)</f>
        <v>160478136</v>
      </c>
      <c r="M4" s="45">
        <f t="shared" si="3"/>
        <v>0</v>
      </c>
      <c r="N4" s="47">
        <f t="shared" si="3"/>
        <v>-12157239</v>
      </c>
      <c r="O4" s="44">
        <f>S4-T4</f>
        <v>-97525379</v>
      </c>
      <c r="P4" s="46">
        <f t="shared" ref="P4:U4" si="4">SUM(P5:P47)</f>
        <v>-33425341</v>
      </c>
      <c r="Q4" s="45">
        <f>SUM(Q5:Q47)</f>
        <v>0</v>
      </c>
      <c r="R4" s="48">
        <f t="shared" si="4"/>
        <v>-3274966</v>
      </c>
      <c r="S4" s="44">
        <f t="shared" si="4"/>
        <v>447104816</v>
      </c>
      <c r="T4" s="46">
        <f t="shared" si="4"/>
        <v>544630195</v>
      </c>
      <c r="U4" s="61">
        <f t="shared" si="4"/>
        <v>1.0000000000000002</v>
      </c>
      <c r="V4" s="49">
        <f t="shared" ref="V4:V47" si="5">T4-S4</f>
        <v>97525379</v>
      </c>
      <c r="W4" s="50">
        <f t="shared" ref="W4:W47" si="6">T4/S4-1</f>
        <v>0.21812643369066276</v>
      </c>
      <c r="X4" s="3">
        <f t="shared" ref="X4:X47" si="7">S4+L4</f>
        <v>607582952</v>
      </c>
      <c r="Y4" s="3">
        <f t="shared" ref="Y4:Y47" si="8">X4+I4</f>
        <v>37479053</v>
      </c>
    </row>
    <row r="5" spans="1:25">
      <c r="A5" s="72" t="s">
        <v>5</v>
      </c>
      <c r="B5" s="34">
        <v>1470282550</v>
      </c>
      <c r="C5" s="62">
        <f>B5/$B$4</f>
        <v>0.35459234500602071</v>
      </c>
      <c r="D5" s="35">
        <v>343725818</v>
      </c>
      <c r="E5" s="63">
        <f>D5/$D$4</f>
        <v>0.33196368695125322</v>
      </c>
      <c r="F5" s="36">
        <v>1693455125</v>
      </c>
      <c r="G5" s="35">
        <v>332608026</v>
      </c>
      <c r="H5" s="64">
        <f>G5/$G$4</f>
        <v>0.36906979883002261</v>
      </c>
      <c r="I5" s="37">
        <f t="shared" si="1"/>
        <v>-223172575</v>
      </c>
      <c r="J5" s="38">
        <f t="shared" si="2"/>
        <v>11117792</v>
      </c>
      <c r="K5" s="34">
        <v>124495569</v>
      </c>
      <c r="L5" s="35">
        <v>98677006</v>
      </c>
      <c r="M5" s="35">
        <v>0</v>
      </c>
      <c r="N5" s="39">
        <v>0</v>
      </c>
      <c r="O5" s="37">
        <f>S5-T5</f>
        <v>-3040238</v>
      </c>
      <c r="P5" s="35">
        <v>-8077554</v>
      </c>
      <c r="Q5" s="51">
        <v>0</v>
      </c>
      <c r="R5" s="40">
        <v>0</v>
      </c>
      <c r="S5" s="34">
        <v>124847589</v>
      </c>
      <c r="T5" s="35">
        <v>127887827</v>
      </c>
      <c r="U5" s="63">
        <f>T5/$T$4</f>
        <v>0.234815895582139</v>
      </c>
      <c r="V5" s="41">
        <f t="shared" si="5"/>
        <v>3040238</v>
      </c>
      <c r="W5" s="42">
        <f t="shared" si="6"/>
        <v>2.435159560830602E-2</v>
      </c>
      <c r="X5" s="3">
        <f t="shared" si="7"/>
        <v>223524595</v>
      </c>
      <c r="Y5" s="3">
        <f t="shared" si="8"/>
        <v>352020</v>
      </c>
    </row>
    <row r="6" spans="1:25">
      <c r="A6" s="73" t="s">
        <v>28</v>
      </c>
      <c r="B6" s="8">
        <v>156134242</v>
      </c>
      <c r="C6" s="55">
        <f t="shared" ref="C6:C47" si="9">B6/$B$4</f>
        <v>3.7655352031837369E-2</v>
      </c>
      <c r="D6" s="6">
        <v>43727686</v>
      </c>
      <c r="E6" s="56">
        <f t="shared" ref="E6:E47" si="10">D6/$D$4</f>
        <v>4.2231345759446849E-2</v>
      </c>
      <c r="F6" s="15">
        <v>169722907</v>
      </c>
      <c r="G6" s="6">
        <v>33218897</v>
      </c>
      <c r="H6" s="57">
        <f t="shared" ref="H6:H47" si="11">G6/$G$4</f>
        <v>3.6860480429733347E-2</v>
      </c>
      <c r="I6" s="5">
        <f t="shared" si="1"/>
        <v>-13588665</v>
      </c>
      <c r="J6" s="11">
        <f t="shared" si="2"/>
        <v>10508789</v>
      </c>
      <c r="K6" s="8">
        <v>13218885</v>
      </c>
      <c r="L6" s="6">
        <v>448280</v>
      </c>
      <c r="M6" s="6">
        <v>0</v>
      </c>
      <c r="N6" s="7">
        <v>-78500</v>
      </c>
      <c r="O6" s="37">
        <f t="shared" ref="O6:O47" si="12">S6-T6</f>
        <v>-6506231</v>
      </c>
      <c r="P6" s="6">
        <v>-3924058</v>
      </c>
      <c r="Q6" s="52">
        <v>0</v>
      </c>
      <c r="R6" s="9">
        <v>-78500</v>
      </c>
      <c r="S6" s="8">
        <v>13249526</v>
      </c>
      <c r="T6" s="6">
        <v>19755757</v>
      </c>
      <c r="U6" s="56">
        <f t="shared" ref="U6:U47" si="13">T6/$T$4</f>
        <v>3.6273708621682277E-2</v>
      </c>
      <c r="V6" s="21">
        <f t="shared" si="5"/>
        <v>6506231</v>
      </c>
      <c r="W6" s="10">
        <f t="shared" si="6"/>
        <v>0.49105386864405554</v>
      </c>
      <c r="X6" s="3">
        <f t="shared" si="7"/>
        <v>13697806</v>
      </c>
      <c r="Y6" s="3">
        <f t="shared" si="8"/>
        <v>109141</v>
      </c>
    </row>
    <row r="7" spans="1:25">
      <c r="A7" s="73" t="s">
        <v>29</v>
      </c>
      <c r="B7" s="8">
        <v>123081716</v>
      </c>
      <c r="C7" s="55">
        <f t="shared" si="9"/>
        <v>2.9683977616278626E-2</v>
      </c>
      <c r="D7" s="6">
        <v>33252053</v>
      </c>
      <c r="E7" s="56">
        <f t="shared" si="10"/>
        <v>3.2114183848064859E-2</v>
      </c>
      <c r="F7" s="15">
        <v>124037962</v>
      </c>
      <c r="G7" s="6">
        <v>26457350</v>
      </c>
      <c r="H7" s="57">
        <f t="shared" si="11"/>
        <v>2.9357706605899817E-2</v>
      </c>
      <c r="I7" s="5">
        <f t="shared" si="1"/>
        <v>-956246</v>
      </c>
      <c r="J7" s="11">
        <f t="shared" si="2"/>
        <v>6794703</v>
      </c>
      <c r="K7" s="8">
        <v>5849933</v>
      </c>
      <c r="L7" s="6">
        <v>-139106</v>
      </c>
      <c r="M7" s="6">
        <v>0</v>
      </c>
      <c r="N7" s="7">
        <v>-4754581</v>
      </c>
      <c r="O7" s="37">
        <f t="shared" si="12"/>
        <v>-5136567</v>
      </c>
      <c r="P7" s="6">
        <v>341864</v>
      </c>
      <c r="Q7" s="52">
        <v>0</v>
      </c>
      <c r="R7" s="9">
        <v>-2000000</v>
      </c>
      <c r="S7" s="8">
        <v>7630402</v>
      </c>
      <c r="T7" s="6">
        <v>12766969</v>
      </c>
      <c r="U7" s="56">
        <f t="shared" si="13"/>
        <v>2.3441537243450116E-2</v>
      </c>
      <c r="V7" s="21">
        <f t="shared" si="5"/>
        <v>5136567</v>
      </c>
      <c r="W7" s="10">
        <f t="shared" si="6"/>
        <v>0.67317121692933091</v>
      </c>
      <c r="X7" s="3">
        <f t="shared" si="7"/>
        <v>7491296</v>
      </c>
      <c r="Y7" s="3">
        <f t="shared" si="8"/>
        <v>6535050</v>
      </c>
    </row>
    <row r="8" spans="1:25">
      <c r="A8" s="73" t="s">
        <v>30</v>
      </c>
      <c r="B8" s="8">
        <v>117754667</v>
      </c>
      <c r="C8" s="55">
        <f t="shared" si="9"/>
        <v>2.8399237620641751E-2</v>
      </c>
      <c r="D8" s="6">
        <v>29065384</v>
      </c>
      <c r="E8" s="56">
        <f t="shared" si="10"/>
        <v>2.807078063392365E-2</v>
      </c>
      <c r="F8" s="15">
        <v>125635347</v>
      </c>
      <c r="G8" s="6">
        <v>22834366</v>
      </c>
      <c r="H8" s="57">
        <f t="shared" si="11"/>
        <v>2.5337557146113809E-2</v>
      </c>
      <c r="I8" s="5">
        <f t="shared" si="1"/>
        <v>-7880680</v>
      </c>
      <c r="J8" s="11">
        <f t="shared" si="2"/>
        <v>6231018</v>
      </c>
      <c r="K8" s="8">
        <v>6721779</v>
      </c>
      <c r="L8" s="6">
        <v>1840720</v>
      </c>
      <c r="M8" s="6">
        <v>0</v>
      </c>
      <c r="N8" s="7">
        <v>-681819</v>
      </c>
      <c r="O8" s="37">
        <f t="shared" si="12"/>
        <v>-6197826</v>
      </c>
      <c r="P8" s="6">
        <v>273893</v>
      </c>
      <c r="Q8" s="52">
        <v>0</v>
      </c>
      <c r="R8" s="9">
        <v>-307085</v>
      </c>
      <c r="S8" s="8">
        <v>7785434</v>
      </c>
      <c r="T8" s="6">
        <v>13983260</v>
      </c>
      <c r="U8" s="56">
        <f t="shared" si="13"/>
        <v>2.5674779195817447E-2</v>
      </c>
      <c r="V8" s="21">
        <f t="shared" si="5"/>
        <v>6197826</v>
      </c>
      <c r="W8" s="10">
        <f t="shared" si="6"/>
        <v>0.79607970474093026</v>
      </c>
      <c r="X8" s="3">
        <f t="shared" si="7"/>
        <v>9626154</v>
      </c>
      <c r="Y8" s="3">
        <f t="shared" si="8"/>
        <v>1745474</v>
      </c>
    </row>
    <row r="9" spans="1:25">
      <c r="A9" s="73" t="s">
        <v>31</v>
      </c>
      <c r="B9" s="8">
        <v>130442635</v>
      </c>
      <c r="C9" s="55">
        <f t="shared" si="9"/>
        <v>3.1459231991438949E-2</v>
      </c>
      <c r="D9" s="6">
        <v>34892467</v>
      </c>
      <c r="E9" s="56">
        <f t="shared" si="10"/>
        <v>3.369846367532664E-2</v>
      </c>
      <c r="F9" s="15">
        <v>152914895</v>
      </c>
      <c r="G9" s="6">
        <v>30399379</v>
      </c>
      <c r="H9" s="57">
        <f t="shared" si="11"/>
        <v>3.3731876007368544E-2</v>
      </c>
      <c r="I9" s="5">
        <f t="shared" si="1"/>
        <v>-22472260</v>
      </c>
      <c r="J9" s="11">
        <f t="shared" si="2"/>
        <v>4493088</v>
      </c>
      <c r="K9" s="8">
        <v>18679641</v>
      </c>
      <c r="L9" s="6">
        <v>4584714</v>
      </c>
      <c r="M9" s="6">
        <v>0</v>
      </c>
      <c r="N9" s="7">
        <v>-792095</v>
      </c>
      <c r="O9" s="37">
        <f t="shared" si="12"/>
        <v>549591</v>
      </c>
      <c r="P9" s="6">
        <v>-4728871</v>
      </c>
      <c r="Q9" s="52">
        <v>0</v>
      </c>
      <c r="R9" s="9">
        <v>-313808</v>
      </c>
      <c r="S9" s="8">
        <v>18679641</v>
      </c>
      <c r="T9" s="6">
        <v>18130050</v>
      </c>
      <c r="U9" s="56">
        <f t="shared" si="13"/>
        <v>3.3288734569701925E-2</v>
      </c>
      <c r="V9" s="21">
        <f t="shared" si="5"/>
        <v>-549591</v>
      </c>
      <c r="W9" s="10">
        <f t="shared" si="6"/>
        <v>-2.9421925185821318E-2</v>
      </c>
      <c r="X9" s="3">
        <f t="shared" si="7"/>
        <v>23264355</v>
      </c>
      <c r="Y9" s="3">
        <f t="shared" si="8"/>
        <v>792095</v>
      </c>
    </row>
    <row r="10" spans="1:25">
      <c r="A10" s="73" t="s">
        <v>32</v>
      </c>
      <c r="B10" s="8">
        <v>52364467</v>
      </c>
      <c r="C10" s="55">
        <f t="shared" si="9"/>
        <v>1.2628891738203916E-2</v>
      </c>
      <c r="D10" s="6">
        <v>12928587</v>
      </c>
      <c r="E10" s="56">
        <f t="shared" si="10"/>
        <v>1.2486177013302045E-2</v>
      </c>
      <c r="F10" s="16">
        <v>51509441</v>
      </c>
      <c r="G10" s="6">
        <v>11041772</v>
      </c>
      <c r="H10" s="57">
        <f t="shared" si="11"/>
        <v>1.225221357336391E-2</v>
      </c>
      <c r="I10" s="5">
        <f t="shared" si="1"/>
        <v>855026</v>
      </c>
      <c r="J10" s="11">
        <f t="shared" si="2"/>
        <v>1886815</v>
      </c>
      <c r="K10" s="8">
        <v>2998632</v>
      </c>
      <c r="L10" s="6">
        <v>-3853658</v>
      </c>
      <c r="M10" s="6">
        <v>0</v>
      </c>
      <c r="N10" s="7">
        <v>0</v>
      </c>
      <c r="O10" s="37">
        <f t="shared" si="12"/>
        <v>-980804</v>
      </c>
      <c r="P10" s="6">
        <v>-906011</v>
      </c>
      <c r="Q10" s="52">
        <v>0</v>
      </c>
      <c r="R10" s="9">
        <v>0</v>
      </c>
      <c r="S10" s="8">
        <v>2998925</v>
      </c>
      <c r="T10" s="6">
        <v>3979729</v>
      </c>
      <c r="U10" s="56">
        <f t="shared" si="13"/>
        <v>7.3072132917639645E-3</v>
      </c>
      <c r="V10" s="21">
        <f t="shared" si="5"/>
        <v>980804</v>
      </c>
      <c r="W10" s="10">
        <f t="shared" si="6"/>
        <v>0.32705186024992283</v>
      </c>
      <c r="X10" s="3">
        <f t="shared" si="7"/>
        <v>-854733</v>
      </c>
      <c r="Y10" s="3">
        <f t="shared" si="8"/>
        <v>293</v>
      </c>
    </row>
    <row r="11" spans="1:25">
      <c r="A11" s="73" t="s">
        <v>33</v>
      </c>
      <c r="B11" s="8">
        <v>79013470</v>
      </c>
      <c r="C11" s="55">
        <f t="shared" si="9"/>
        <v>1.9055909773507729E-2</v>
      </c>
      <c r="D11" s="6">
        <v>16209242</v>
      </c>
      <c r="E11" s="56">
        <f t="shared" si="10"/>
        <v>1.5654569587801828E-2</v>
      </c>
      <c r="F11" s="15">
        <v>86945803</v>
      </c>
      <c r="G11" s="6">
        <v>14162839</v>
      </c>
      <c r="H11" s="57">
        <f t="shared" si="11"/>
        <v>1.5715423958506638E-2</v>
      </c>
      <c r="I11" s="5">
        <f t="shared" si="1"/>
        <v>-7932333</v>
      </c>
      <c r="J11" s="11">
        <f t="shared" si="2"/>
        <v>2046403</v>
      </c>
      <c r="K11" s="8">
        <v>6984367</v>
      </c>
      <c r="L11" s="6">
        <v>947966</v>
      </c>
      <c r="M11" s="6">
        <v>0</v>
      </c>
      <c r="N11" s="7">
        <v>0</v>
      </c>
      <c r="O11" s="37">
        <f t="shared" si="12"/>
        <v>-1256551</v>
      </c>
      <c r="P11" s="6">
        <v>-789852</v>
      </c>
      <c r="Q11" s="52">
        <v>0</v>
      </c>
      <c r="R11" s="9">
        <v>0</v>
      </c>
      <c r="S11" s="8">
        <v>10455116</v>
      </c>
      <c r="T11" s="6">
        <v>11711667</v>
      </c>
      <c r="U11" s="56">
        <f t="shared" si="13"/>
        <v>2.1503888523845067E-2</v>
      </c>
      <c r="V11" s="21">
        <f t="shared" si="5"/>
        <v>1256551</v>
      </c>
      <c r="W11" s="10">
        <f t="shared" si="6"/>
        <v>0.12018527580181804</v>
      </c>
      <c r="X11" s="3">
        <f t="shared" si="7"/>
        <v>11403082</v>
      </c>
      <c r="Y11" s="3">
        <f t="shared" si="8"/>
        <v>3470749</v>
      </c>
    </row>
    <row r="12" spans="1:25">
      <c r="A12" s="73" t="s">
        <v>0</v>
      </c>
      <c r="B12" s="8">
        <v>51099066</v>
      </c>
      <c r="C12" s="55">
        <f t="shared" si="9"/>
        <v>1.2323711276147176E-2</v>
      </c>
      <c r="D12" s="6">
        <v>15218052</v>
      </c>
      <c r="E12" s="56">
        <f t="shared" si="10"/>
        <v>1.4697297629635413E-2</v>
      </c>
      <c r="F12" s="15">
        <v>59043842</v>
      </c>
      <c r="G12" s="6">
        <v>14287968</v>
      </c>
      <c r="H12" s="57">
        <f t="shared" si="11"/>
        <v>1.5854270081413491E-2</v>
      </c>
      <c r="I12" s="5">
        <f t="shared" si="1"/>
        <v>-7944776</v>
      </c>
      <c r="J12" s="11">
        <f t="shared" si="2"/>
        <v>930084</v>
      </c>
      <c r="K12" s="8">
        <v>9895803</v>
      </c>
      <c r="L12" s="6">
        <v>-1951027</v>
      </c>
      <c r="M12" s="6">
        <v>0</v>
      </c>
      <c r="N12" s="7">
        <v>0</v>
      </c>
      <c r="O12" s="37">
        <f t="shared" si="12"/>
        <v>-610532</v>
      </c>
      <c r="P12" s="6">
        <v>-319552</v>
      </c>
      <c r="Q12" s="52">
        <v>0</v>
      </c>
      <c r="R12" s="9">
        <v>0</v>
      </c>
      <c r="S12" s="8">
        <v>9993327</v>
      </c>
      <c r="T12" s="6">
        <v>10603859</v>
      </c>
      <c r="U12" s="56">
        <f t="shared" si="13"/>
        <v>1.9469833103910077E-2</v>
      </c>
      <c r="V12" s="21">
        <f t="shared" si="5"/>
        <v>610532</v>
      </c>
      <c r="W12" s="10">
        <f t="shared" si="6"/>
        <v>6.1093968004849675E-2</v>
      </c>
      <c r="X12" s="3">
        <f t="shared" si="7"/>
        <v>8042300</v>
      </c>
      <c r="Y12" s="3">
        <f t="shared" si="8"/>
        <v>97524</v>
      </c>
    </row>
    <row r="13" spans="1:25">
      <c r="A13" s="73" t="s">
        <v>34</v>
      </c>
      <c r="B13" s="8">
        <v>27898510</v>
      </c>
      <c r="C13" s="55">
        <f t="shared" si="9"/>
        <v>6.7283652948706488E-3</v>
      </c>
      <c r="D13" s="6">
        <v>8168861</v>
      </c>
      <c r="E13" s="56">
        <f t="shared" si="10"/>
        <v>7.8893265322080106E-3</v>
      </c>
      <c r="F13" s="15">
        <v>32153620</v>
      </c>
      <c r="G13" s="6">
        <v>5442843</v>
      </c>
      <c r="H13" s="57">
        <f t="shared" si="11"/>
        <v>6.039508412444012E-3</v>
      </c>
      <c r="I13" s="5">
        <f t="shared" si="1"/>
        <v>-4255110</v>
      </c>
      <c r="J13" s="11">
        <f t="shared" si="2"/>
        <v>2726018</v>
      </c>
      <c r="K13" s="8">
        <v>4206812</v>
      </c>
      <c r="L13" s="6">
        <v>142141</v>
      </c>
      <c r="M13" s="6">
        <v>0</v>
      </c>
      <c r="N13" s="7">
        <v>-93843</v>
      </c>
      <c r="O13" s="37">
        <f t="shared" si="12"/>
        <v>-2367509</v>
      </c>
      <c r="P13" s="6">
        <v>-358509</v>
      </c>
      <c r="Q13" s="52">
        <v>0</v>
      </c>
      <c r="R13" s="9">
        <v>0</v>
      </c>
      <c r="S13" s="8">
        <v>4206812</v>
      </c>
      <c r="T13" s="6">
        <v>6574321</v>
      </c>
      <c r="U13" s="56">
        <f t="shared" si="13"/>
        <v>1.2071165095794955E-2</v>
      </c>
      <c r="V13" s="21">
        <f t="shared" si="5"/>
        <v>2367509</v>
      </c>
      <c r="W13" s="10">
        <f t="shared" si="6"/>
        <v>0.56277984373915446</v>
      </c>
      <c r="X13" s="3">
        <f t="shared" si="7"/>
        <v>4348953</v>
      </c>
      <c r="Y13" s="3">
        <f t="shared" si="8"/>
        <v>93843</v>
      </c>
    </row>
    <row r="14" spans="1:25">
      <c r="A14" s="73" t="s">
        <v>35</v>
      </c>
      <c r="B14" s="8">
        <v>42958205</v>
      </c>
      <c r="C14" s="55">
        <f t="shared" si="9"/>
        <v>1.0360356006537223E-2</v>
      </c>
      <c r="D14" s="6">
        <v>12635248</v>
      </c>
      <c r="E14" s="56">
        <f t="shared" si="10"/>
        <v>1.2202875931837767E-2</v>
      </c>
      <c r="F14" s="15">
        <v>49841557</v>
      </c>
      <c r="G14" s="6">
        <v>8389975</v>
      </c>
      <c r="H14" s="57">
        <f t="shared" si="11"/>
        <v>9.3097163729864985E-3</v>
      </c>
      <c r="I14" s="5">
        <f t="shared" si="1"/>
        <v>-6883352</v>
      </c>
      <c r="J14" s="11">
        <f t="shared" si="2"/>
        <v>4245273</v>
      </c>
      <c r="K14" s="8">
        <v>6614295</v>
      </c>
      <c r="L14" s="6">
        <v>269057</v>
      </c>
      <c r="M14" s="6">
        <v>0</v>
      </c>
      <c r="N14" s="7">
        <v>0</v>
      </c>
      <c r="O14" s="37">
        <f t="shared" si="12"/>
        <v>-2500513</v>
      </c>
      <c r="P14" s="6">
        <v>-1744760</v>
      </c>
      <c r="Q14" s="52">
        <v>0</v>
      </c>
      <c r="R14" s="9">
        <v>0</v>
      </c>
      <c r="S14" s="8">
        <v>6996855</v>
      </c>
      <c r="T14" s="6">
        <v>9497368</v>
      </c>
      <c r="U14" s="56">
        <f t="shared" si="13"/>
        <v>1.7438195838554268E-2</v>
      </c>
      <c r="V14" s="21">
        <f t="shared" si="5"/>
        <v>2500513</v>
      </c>
      <c r="W14" s="10">
        <f t="shared" si="6"/>
        <v>0.35737670710626412</v>
      </c>
      <c r="X14" s="3">
        <f t="shared" si="7"/>
        <v>7265912</v>
      </c>
      <c r="Y14" s="3">
        <f t="shared" si="8"/>
        <v>382560</v>
      </c>
    </row>
    <row r="15" spans="1:25">
      <c r="A15" s="73" t="s">
        <v>10</v>
      </c>
      <c r="B15" s="8">
        <v>61849590</v>
      </c>
      <c r="C15" s="55">
        <f t="shared" si="9"/>
        <v>1.4916446608008052E-2</v>
      </c>
      <c r="D15" s="6">
        <v>13934930</v>
      </c>
      <c r="E15" s="56">
        <f t="shared" si="10"/>
        <v>1.3458083443146035E-2</v>
      </c>
      <c r="F15" s="15">
        <v>71620010</v>
      </c>
      <c r="G15" s="6">
        <v>9608635</v>
      </c>
      <c r="H15" s="57">
        <f t="shared" si="11"/>
        <v>1.0661970575782541E-2</v>
      </c>
      <c r="I15" s="5">
        <f t="shared" si="1"/>
        <v>-9770420</v>
      </c>
      <c r="J15" s="11">
        <f t="shared" si="2"/>
        <v>4326295</v>
      </c>
      <c r="K15" s="8">
        <v>6694760</v>
      </c>
      <c r="L15" s="6">
        <v>3075660</v>
      </c>
      <c r="M15" s="6">
        <v>0</v>
      </c>
      <c r="N15" s="7">
        <v>0</v>
      </c>
      <c r="O15" s="37">
        <f t="shared" si="12"/>
        <v>-3592264</v>
      </c>
      <c r="P15" s="6">
        <v>-734031</v>
      </c>
      <c r="Q15" s="52">
        <v>0</v>
      </c>
      <c r="R15" s="9">
        <v>0</v>
      </c>
      <c r="S15" s="8">
        <v>6694244</v>
      </c>
      <c r="T15" s="6">
        <v>10286508</v>
      </c>
      <c r="U15" s="56">
        <f t="shared" si="13"/>
        <v>1.8887142311307215E-2</v>
      </c>
      <c r="V15" s="21">
        <f t="shared" si="5"/>
        <v>3592264</v>
      </c>
      <c r="W15" s="10">
        <f t="shared" si="6"/>
        <v>0.53661981845896256</v>
      </c>
      <c r="X15" s="3">
        <f t="shared" si="7"/>
        <v>9769904</v>
      </c>
      <c r="Y15" s="3">
        <f t="shared" si="8"/>
        <v>-516</v>
      </c>
    </row>
    <row r="16" spans="1:25">
      <c r="A16" s="73" t="s">
        <v>36</v>
      </c>
      <c r="B16" s="8">
        <v>37186267</v>
      </c>
      <c r="C16" s="55">
        <f t="shared" si="9"/>
        <v>8.968320828911424E-3</v>
      </c>
      <c r="D16" s="6">
        <v>9823412</v>
      </c>
      <c r="E16" s="56">
        <f t="shared" si="10"/>
        <v>9.4872595981753821E-3</v>
      </c>
      <c r="F16" s="15">
        <v>38791445</v>
      </c>
      <c r="G16" s="6">
        <v>8116096</v>
      </c>
      <c r="H16" s="57">
        <f t="shared" si="11"/>
        <v>9.0058137021779231E-3</v>
      </c>
      <c r="I16" s="5">
        <f t="shared" si="1"/>
        <v>-1605178</v>
      </c>
      <c r="J16" s="11">
        <f t="shared" si="2"/>
        <v>1707316</v>
      </c>
      <c r="K16" s="8">
        <v>3055076</v>
      </c>
      <c r="L16" s="6">
        <v>-1446898</v>
      </c>
      <c r="M16" s="6">
        <v>0</v>
      </c>
      <c r="N16" s="7">
        <v>-3000</v>
      </c>
      <c r="O16" s="37">
        <f t="shared" si="12"/>
        <v>-1085141</v>
      </c>
      <c r="P16" s="6">
        <v>-619175</v>
      </c>
      <c r="Q16" s="52">
        <v>0</v>
      </c>
      <c r="R16" s="9">
        <v>-3000</v>
      </c>
      <c r="S16" s="8">
        <v>4043746</v>
      </c>
      <c r="T16" s="6">
        <v>5128887</v>
      </c>
      <c r="U16" s="56">
        <f t="shared" si="13"/>
        <v>9.4171917882738768E-3</v>
      </c>
      <c r="V16" s="21">
        <f t="shared" si="5"/>
        <v>1085141</v>
      </c>
      <c r="W16" s="10">
        <f t="shared" si="6"/>
        <v>0.26835043546256365</v>
      </c>
      <c r="X16" s="3">
        <f>S16+L16</f>
        <v>2596848</v>
      </c>
      <c r="Y16" s="3">
        <f t="shared" si="8"/>
        <v>991670</v>
      </c>
    </row>
    <row r="17" spans="1:25">
      <c r="A17" s="73" t="s">
        <v>37</v>
      </c>
      <c r="B17" s="8">
        <v>80935915</v>
      </c>
      <c r="C17" s="55">
        <f t="shared" si="9"/>
        <v>1.9519551459723145E-2</v>
      </c>
      <c r="D17" s="6">
        <v>20071825</v>
      </c>
      <c r="E17" s="56">
        <f t="shared" si="10"/>
        <v>1.9384976867930063E-2</v>
      </c>
      <c r="F17" s="15">
        <v>90109300</v>
      </c>
      <c r="G17" s="6">
        <v>18038446</v>
      </c>
      <c r="H17" s="57">
        <f t="shared" si="11"/>
        <v>2.0015889924515008E-2</v>
      </c>
      <c r="I17" s="5">
        <f t="shared" si="1"/>
        <v>-9173385</v>
      </c>
      <c r="J17" s="11">
        <f t="shared" si="2"/>
        <v>2033379</v>
      </c>
      <c r="K17" s="8">
        <v>9634823</v>
      </c>
      <c r="L17" s="6">
        <v>-461438</v>
      </c>
      <c r="M17" s="6">
        <v>0</v>
      </c>
      <c r="N17" s="7">
        <v>0</v>
      </c>
      <c r="O17" s="37">
        <f t="shared" si="12"/>
        <v>-1350140</v>
      </c>
      <c r="P17" s="6">
        <v>-683239</v>
      </c>
      <c r="Q17" s="52">
        <v>0</v>
      </c>
      <c r="R17" s="9">
        <v>0</v>
      </c>
      <c r="S17" s="8">
        <v>11815653</v>
      </c>
      <c r="T17" s="6">
        <v>13165793</v>
      </c>
      <c r="U17" s="56">
        <f t="shared" si="13"/>
        <v>2.4173821284367094E-2</v>
      </c>
      <c r="V17" s="21">
        <f t="shared" si="5"/>
        <v>1350140</v>
      </c>
      <c r="W17" s="10">
        <f t="shared" si="6"/>
        <v>0.11426706589978575</v>
      </c>
      <c r="X17" s="3">
        <f t="shared" si="7"/>
        <v>11354215</v>
      </c>
      <c r="Y17" s="3">
        <f t="shared" si="8"/>
        <v>2180830</v>
      </c>
    </row>
    <row r="18" spans="1:25" ht="15.75" customHeight="1">
      <c r="A18" s="73" t="s">
        <v>38</v>
      </c>
      <c r="B18" s="8">
        <v>92749203</v>
      </c>
      <c r="C18" s="55">
        <f t="shared" si="9"/>
        <v>2.236859669538311E-2</v>
      </c>
      <c r="D18" s="6">
        <v>23006129</v>
      </c>
      <c r="E18" s="56">
        <f t="shared" si="10"/>
        <v>2.2218870405935433E-2</v>
      </c>
      <c r="F18" s="15">
        <v>117743322</v>
      </c>
      <c r="G18" s="6">
        <v>19604137</v>
      </c>
      <c r="H18" s="57">
        <f t="shared" si="11"/>
        <v>2.1753218002100175E-2</v>
      </c>
      <c r="I18" s="5">
        <f t="shared" si="1"/>
        <v>-24994119</v>
      </c>
      <c r="J18" s="11">
        <f t="shared" si="2"/>
        <v>3401992</v>
      </c>
      <c r="K18" s="8">
        <v>13589259</v>
      </c>
      <c r="L18" s="6">
        <v>11872430</v>
      </c>
      <c r="M18" s="6">
        <v>0</v>
      </c>
      <c r="N18" s="7">
        <v>-467570</v>
      </c>
      <c r="O18" s="37">
        <f t="shared" si="12"/>
        <v>-2826092</v>
      </c>
      <c r="P18" s="6">
        <v>-575900</v>
      </c>
      <c r="Q18" s="52">
        <v>0</v>
      </c>
      <c r="R18" s="9">
        <v>0</v>
      </c>
      <c r="S18" s="8">
        <v>15225184</v>
      </c>
      <c r="T18" s="6">
        <v>18051276</v>
      </c>
      <c r="U18" s="56">
        <f t="shared" si="13"/>
        <v>3.314409697758311E-2</v>
      </c>
      <c r="V18" s="21">
        <f t="shared" si="5"/>
        <v>2826092</v>
      </c>
      <c r="W18" s="10">
        <f t="shared" si="6"/>
        <v>0.18561956295569226</v>
      </c>
      <c r="X18" s="3">
        <f t="shared" si="7"/>
        <v>27097614</v>
      </c>
      <c r="Y18" s="3">
        <f t="shared" si="8"/>
        <v>2103495</v>
      </c>
    </row>
    <row r="19" spans="1:25">
      <c r="A19" s="73" t="s">
        <v>39</v>
      </c>
      <c r="B19" s="8">
        <v>62240642</v>
      </c>
      <c r="C19" s="55">
        <f t="shared" si="9"/>
        <v>1.501075776316615E-2</v>
      </c>
      <c r="D19" s="6">
        <v>16213420</v>
      </c>
      <c r="E19" s="56">
        <f t="shared" si="10"/>
        <v>1.5658604618664952E-2</v>
      </c>
      <c r="F19" s="15">
        <v>65675010</v>
      </c>
      <c r="G19" s="6">
        <v>12105078</v>
      </c>
      <c r="H19" s="57">
        <f t="shared" si="11"/>
        <v>1.3432083272343321E-2</v>
      </c>
      <c r="I19" s="5">
        <f t="shared" si="1"/>
        <v>-3434368</v>
      </c>
      <c r="J19" s="11">
        <f t="shared" si="2"/>
        <v>4108342</v>
      </c>
      <c r="K19" s="8">
        <v>3741535</v>
      </c>
      <c r="L19" s="6">
        <v>-267167</v>
      </c>
      <c r="M19" s="6">
        <v>0</v>
      </c>
      <c r="N19" s="7">
        <v>-40000</v>
      </c>
      <c r="O19" s="37">
        <f t="shared" si="12"/>
        <v>-3609671</v>
      </c>
      <c r="P19" s="6">
        <v>-458671</v>
      </c>
      <c r="Q19" s="52">
        <v>0</v>
      </c>
      <c r="R19" s="9">
        <v>-40000</v>
      </c>
      <c r="S19" s="8">
        <v>3741535</v>
      </c>
      <c r="T19" s="6">
        <v>7351206</v>
      </c>
      <c r="U19" s="56">
        <f t="shared" si="13"/>
        <v>1.3497610061814512E-2</v>
      </c>
      <c r="V19" s="21">
        <f t="shared" si="5"/>
        <v>3609671</v>
      </c>
      <c r="W19" s="10">
        <f t="shared" si="6"/>
        <v>0.96475671081521353</v>
      </c>
      <c r="X19" s="3">
        <f t="shared" si="7"/>
        <v>3474368</v>
      </c>
      <c r="Y19" s="3">
        <f t="shared" si="8"/>
        <v>40000</v>
      </c>
    </row>
    <row r="20" spans="1:25">
      <c r="A20" s="73" t="s">
        <v>40</v>
      </c>
      <c r="B20" s="8">
        <v>58669502</v>
      </c>
      <c r="C20" s="55">
        <f t="shared" si="9"/>
        <v>1.4149495479297787E-2</v>
      </c>
      <c r="D20" s="6">
        <v>14727726</v>
      </c>
      <c r="E20" s="56">
        <f t="shared" si="10"/>
        <v>1.4223750347923626E-2</v>
      </c>
      <c r="F20" s="15">
        <v>66479286</v>
      </c>
      <c r="G20" s="6">
        <v>12349545</v>
      </c>
      <c r="H20" s="57">
        <f t="shared" si="11"/>
        <v>1.3703349686433337E-2</v>
      </c>
      <c r="I20" s="5">
        <f t="shared" si="1"/>
        <v>-7809784</v>
      </c>
      <c r="J20" s="11">
        <f t="shared" si="2"/>
        <v>2378181</v>
      </c>
      <c r="K20" s="8">
        <v>7629558</v>
      </c>
      <c r="L20" s="6">
        <v>180226</v>
      </c>
      <c r="M20" s="6">
        <v>0</v>
      </c>
      <c r="N20" s="7">
        <v>0</v>
      </c>
      <c r="O20" s="37">
        <f t="shared" si="12"/>
        <v>-1746960</v>
      </c>
      <c r="P20" s="6">
        <v>-631221</v>
      </c>
      <c r="Q20" s="52">
        <v>0</v>
      </c>
      <c r="R20" s="9">
        <v>0</v>
      </c>
      <c r="S20" s="8">
        <v>7629558</v>
      </c>
      <c r="T20" s="6">
        <v>9376518</v>
      </c>
      <c r="U20" s="56">
        <f t="shared" si="13"/>
        <v>1.7216302155263354E-2</v>
      </c>
      <c r="V20" s="21">
        <f t="shared" si="5"/>
        <v>1746960</v>
      </c>
      <c r="W20" s="10">
        <f t="shared" si="6"/>
        <v>0.22897263511202093</v>
      </c>
      <c r="X20" s="3">
        <f t="shared" si="7"/>
        <v>7809784</v>
      </c>
      <c r="Y20" s="3">
        <f t="shared" si="8"/>
        <v>0</v>
      </c>
    </row>
    <row r="21" spans="1:25">
      <c r="A21" s="73" t="s">
        <v>41</v>
      </c>
      <c r="B21" s="8">
        <v>41425113</v>
      </c>
      <c r="C21" s="55">
        <f t="shared" si="9"/>
        <v>9.9906157226781981E-3</v>
      </c>
      <c r="D21" s="6">
        <v>10291614</v>
      </c>
      <c r="E21" s="56">
        <f t="shared" si="10"/>
        <v>9.9394399524540093E-3</v>
      </c>
      <c r="F21" s="15">
        <v>50979672</v>
      </c>
      <c r="G21" s="6">
        <v>9369353</v>
      </c>
      <c r="H21" s="57">
        <f t="shared" si="11"/>
        <v>1.0396457561362241E-2</v>
      </c>
      <c r="I21" s="5">
        <f t="shared" si="1"/>
        <v>-9554559</v>
      </c>
      <c r="J21" s="11">
        <f t="shared" si="2"/>
        <v>922261</v>
      </c>
      <c r="K21" s="8">
        <v>6008257</v>
      </c>
      <c r="L21" s="6">
        <v>3546302</v>
      </c>
      <c r="M21" s="6">
        <v>0</v>
      </c>
      <c r="N21" s="7">
        <v>0</v>
      </c>
      <c r="O21" s="37">
        <f t="shared" si="12"/>
        <v>-1094287</v>
      </c>
      <c r="P21" s="6">
        <v>172026</v>
      </c>
      <c r="Q21" s="52">
        <v>0</v>
      </c>
      <c r="R21" s="9">
        <v>0</v>
      </c>
      <c r="S21" s="8">
        <v>5998084</v>
      </c>
      <c r="T21" s="6">
        <v>7092371</v>
      </c>
      <c r="U21" s="56">
        <f t="shared" si="13"/>
        <v>1.3022360980187667E-2</v>
      </c>
      <c r="V21" s="21">
        <f t="shared" si="5"/>
        <v>1094287</v>
      </c>
      <c r="W21" s="10">
        <f t="shared" si="6"/>
        <v>0.1824394256565931</v>
      </c>
      <c r="X21" s="3">
        <f t="shared" si="7"/>
        <v>9544386</v>
      </c>
      <c r="Y21" s="3">
        <f t="shared" si="8"/>
        <v>-10173</v>
      </c>
    </row>
    <row r="22" spans="1:25">
      <c r="A22" s="73" t="s">
        <v>16</v>
      </c>
      <c r="B22" s="8">
        <v>72731649</v>
      </c>
      <c r="C22" s="55">
        <f t="shared" si="9"/>
        <v>1.7540904620723958E-2</v>
      </c>
      <c r="D22" s="6">
        <v>18461537</v>
      </c>
      <c r="E22" s="56">
        <f t="shared" si="10"/>
        <v>1.7829792143536274E-2</v>
      </c>
      <c r="F22" s="15">
        <v>89372854</v>
      </c>
      <c r="G22" s="6">
        <v>16716011</v>
      </c>
      <c r="H22" s="57">
        <f t="shared" si="11"/>
        <v>1.8548484506535765E-2</v>
      </c>
      <c r="I22" s="5">
        <f t="shared" si="1"/>
        <v>-16641205</v>
      </c>
      <c r="J22" s="11">
        <f t="shared" si="2"/>
        <v>1745526</v>
      </c>
      <c r="K22" s="8">
        <v>7046634</v>
      </c>
      <c r="L22" s="6">
        <v>9594571</v>
      </c>
      <c r="M22" s="6">
        <v>0</v>
      </c>
      <c r="N22" s="7">
        <v>0</v>
      </c>
      <c r="O22" s="37">
        <f t="shared" si="12"/>
        <v>-1961793</v>
      </c>
      <c r="P22" s="6">
        <v>216267</v>
      </c>
      <c r="Q22" s="52">
        <v>0</v>
      </c>
      <c r="R22" s="9">
        <v>0</v>
      </c>
      <c r="S22" s="8">
        <v>7599429</v>
      </c>
      <c r="T22" s="6">
        <v>9561222</v>
      </c>
      <c r="U22" s="56">
        <f t="shared" si="13"/>
        <v>1.7555438695425252E-2</v>
      </c>
      <c r="V22" s="21">
        <f t="shared" si="5"/>
        <v>1961793</v>
      </c>
      <c r="W22" s="10">
        <f t="shared" si="6"/>
        <v>0.25815005311583272</v>
      </c>
      <c r="X22" s="3">
        <f t="shared" si="7"/>
        <v>17194000</v>
      </c>
      <c r="Y22" s="3">
        <f t="shared" si="8"/>
        <v>552795</v>
      </c>
    </row>
    <row r="23" spans="1:25">
      <c r="A23" s="73" t="s">
        <v>42</v>
      </c>
      <c r="B23" s="8">
        <v>77543505</v>
      </c>
      <c r="C23" s="55">
        <f t="shared" si="9"/>
        <v>1.8701394012964442E-2</v>
      </c>
      <c r="D23" s="6">
        <v>19921978</v>
      </c>
      <c r="E23" s="56">
        <f t="shared" si="10"/>
        <v>1.9240257559709276E-2</v>
      </c>
      <c r="F23" s="15">
        <v>92992429</v>
      </c>
      <c r="G23" s="6">
        <v>17177476</v>
      </c>
      <c r="H23" s="57">
        <f t="shared" si="11"/>
        <v>1.9060537077140588E-2</v>
      </c>
      <c r="I23" s="5">
        <f t="shared" si="1"/>
        <v>-15448924</v>
      </c>
      <c r="J23" s="11">
        <f t="shared" si="2"/>
        <v>2744502</v>
      </c>
      <c r="K23" s="8">
        <v>12980784</v>
      </c>
      <c r="L23" s="6">
        <v>2508039</v>
      </c>
      <c r="M23" s="6">
        <v>0</v>
      </c>
      <c r="N23" s="7">
        <v>-39899</v>
      </c>
      <c r="O23" s="37">
        <f t="shared" si="12"/>
        <v>-1785340</v>
      </c>
      <c r="P23" s="6">
        <v>-959162</v>
      </c>
      <c r="Q23" s="52">
        <v>0</v>
      </c>
      <c r="R23" s="9">
        <v>0</v>
      </c>
      <c r="S23" s="8">
        <v>13680457</v>
      </c>
      <c r="T23" s="6">
        <v>15465797</v>
      </c>
      <c r="U23" s="56">
        <f t="shared" si="13"/>
        <v>2.8396877628130774E-2</v>
      </c>
      <c r="V23" s="21">
        <f t="shared" si="5"/>
        <v>1785340</v>
      </c>
      <c r="W23" s="10">
        <f t="shared" si="6"/>
        <v>0.13050295030348757</v>
      </c>
      <c r="X23" s="3">
        <f t="shared" si="7"/>
        <v>16188496</v>
      </c>
      <c r="Y23" s="3">
        <f t="shared" si="8"/>
        <v>739572</v>
      </c>
    </row>
    <row r="24" spans="1:25">
      <c r="A24" s="73" t="s">
        <v>43</v>
      </c>
      <c r="B24" s="8">
        <v>36482684</v>
      </c>
      <c r="C24" s="55">
        <f t="shared" si="9"/>
        <v>8.7986356579377433E-3</v>
      </c>
      <c r="D24" s="6">
        <v>10037595</v>
      </c>
      <c r="E24" s="56">
        <f t="shared" si="10"/>
        <v>9.6941133596297521E-3</v>
      </c>
      <c r="F24" s="15">
        <v>42272294</v>
      </c>
      <c r="G24" s="6">
        <v>6300127</v>
      </c>
      <c r="H24" s="57">
        <f t="shared" si="11"/>
        <v>6.9907711863020222E-3</v>
      </c>
      <c r="I24" s="5">
        <f t="shared" si="1"/>
        <v>-5789610</v>
      </c>
      <c r="J24" s="11">
        <f t="shared" si="2"/>
        <v>3737468</v>
      </c>
      <c r="K24" s="8">
        <v>5924362</v>
      </c>
      <c r="L24" s="6">
        <v>-134752</v>
      </c>
      <c r="M24" s="6">
        <v>0</v>
      </c>
      <c r="N24" s="7">
        <v>0</v>
      </c>
      <c r="O24" s="37">
        <f t="shared" si="12"/>
        <v>-2662716</v>
      </c>
      <c r="P24" s="6">
        <v>-1074752</v>
      </c>
      <c r="Q24" s="52">
        <v>0</v>
      </c>
      <c r="R24" s="9">
        <v>0</v>
      </c>
      <c r="S24" s="8">
        <v>5995772</v>
      </c>
      <c r="T24" s="6">
        <v>8658488</v>
      </c>
      <c r="U24" s="56">
        <f t="shared" si="13"/>
        <v>1.5897921340920145E-2</v>
      </c>
      <c r="V24" s="21">
        <f t="shared" si="5"/>
        <v>2662716</v>
      </c>
      <c r="W24" s="10">
        <f t="shared" si="6"/>
        <v>0.44409894172093267</v>
      </c>
      <c r="X24" s="3">
        <f t="shared" si="7"/>
        <v>5861020</v>
      </c>
      <c r="Y24" s="3">
        <f t="shared" si="8"/>
        <v>71410</v>
      </c>
    </row>
    <row r="25" spans="1:25">
      <c r="A25" s="74" t="s">
        <v>44</v>
      </c>
      <c r="B25" s="8">
        <v>53211348</v>
      </c>
      <c r="C25" s="55">
        <f t="shared" si="9"/>
        <v>1.2833136507164172E-2</v>
      </c>
      <c r="D25" s="6">
        <v>13771579</v>
      </c>
      <c r="E25" s="56">
        <f t="shared" si="10"/>
        <v>1.3300322235266171E-2</v>
      </c>
      <c r="F25" s="15">
        <v>56033069</v>
      </c>
      <c r="G25" s="6">
        <v>12790027</v>
      </c>
      <c r="H25" s="57">
        <f t="shared" si="11"/>
        <v>1.4192119019763394E-2</v>
      </c>
      <c r="I25" s="5">
        <f t="shared" si="1"/>
        <v>-2821721</v>
      </c>
      <c r="J25" s="11">
        <f t="shared" si="2"/>
        <v>981552</v>
      </c>
      <c r="K25" s="8">
        <v>1948340</v>
      </c>
      <c r="L25" s="6">
        <v>873381</v>
      </c>
      <c r="M25" s="6">
        <v>0</v>
      </c>
      <c r="N25" s="7">
        <v>0</v>
      </c>
      <c r="O25" s="37">
        <f t="shared" si="12"/>
        <v>-695957</v>
      </c>
      <c r="P25" s="6">
        <v>-285595</v>
      </c>
      <c r="Q25" s="52">
        <v>0</v>
      </c>
      <c r="R25" s="9">
        <v>0</v>
      </c>
      <c r="S25" s="8">
        <v>2112765</v>
      </c>
      <c r="T25" s="6">
        <v>2808722</v>
      </c>
      <c r="U25" s="56">
        <f t="shared" si="13"/>
        <v>5.1571176658686728E-3</v>
      </c>
      <c r="V25" s="21">
        <f t="shared" si="5"/>
        <v>695957</v>
      </c>
      <c r="W25" s="10">
        <f t="shared" si="6"/>
        <v>0.32940577868338417</v>
      </c>
      <c r="X25" s="3">
        <f t="shared" si="7"/>
        <v>2986146</v>
      </c>
      <c r="Y25" s="3">
        <f t="shared" si="8"/>
        <v>164425</v>
      </c>
    </row>
    <row r="26" spans="1:25">
      <c r="A26" s="73" t="s">
        <v>45</v>
      </c>
      <c r="B26" s="8">
        <v>76671712</v>
      </c>
      <c r="C26" s="55">
        <f t="shared" si="9"/>
        <v>1.8491141144065307E-2</v>
      </c>
      <c r="D26" s="6">
        <v>18153786</v>
      </c>
      <c r="E26" s="56">
        <f t="shared" si="10"/>
        <v>1.7532572233733237E-2</v>
      </c>
      <c r="F26" s="15">
        <v>99343083</v>
      </c>
      <c r="G26" s="6">
        <v>14384337</v>
      </c>
      <c r="H26" s="57">
        <f t="shared" si="11"/>
        <v>1.5961203422352924E-2</v>
      </c>
      <c r="I26" s="5">
        <f t="shared" si="1"/>
        <v>-22671371</v>
      </c>
      <c r="J26" s="11">
        <f t="shared" si="2"/>
        <v>3769449</v>
      </c>
      <c r="K26" s="8">
        <v>11010024</v>
      </c>
      <c r="L26" s="6">
        <v>11691347</v>
      </c>
      <c r="M26" s="6">
        <v>0</v>
      </c>
      <c r="N26" s="7">
        <v>-30000</v>
      </c>
      <c r="O26" s="37">
        <f t="shared" si="12"/>
        <v>-3425213</v>
      </c>
      <c r="P26" s="6">
        <v>-344236</v>
      </c>
      <c r="Q26" s="52">
        <v>0</v>
      </c>
      <c r="R26" s="9">
        <v>0</v>
      </c>
      <c r="S26" s="8">
        <v>11487023</v>
      </c>
      <c r="T26" s="6">
        <v>14912236</v>
      </c>
      <c r="U26" s="56">
        <f t="shared" si="13"/>
        <v>2.7380479703296656E-2</v>
      </c>
      <c r="V26" s="21">
        <f t="shared" si="5"/>
        <v>3425213</v>
      </c>
      <c r="W26" s="10">
        <f t="shared" si="6"/>
        <v>0.29818108660529363</v>
      </c>
      <c r="X26" s="3">
        <f t="shared" si="7"/>
        <v>23178370</v>
      </c>
      <c r="Y26" s="3">
        <f t="shared" si="8"/>
        <v>506999</v>
      </c>
    </row>
    <row r="27" spans="1:25">
      <c r="A27" s="73" t="s">
        <v>46</v>
      </c>
      <c r="B27" s="8">
        <v>47936509</v>
      </c>
      <c r="C27" s="55">
        <f t="shared" si="9"/>
        <v>1.1560988150007096E-2</v>
      </c>
      <c r="D27" s="6">
        <v>13970004</v>
      </c>
      <c r="E27" s="56">
        <f t="shared" si="10"/>
        <v>1.3491957227850005E-2</v>
      </c>
      <c r="F27" s="15">
        <v>53578058</v>
      </c>
      <c r="G27" s="6">
        <v>9250630</v>
      </c>
      <c r="H27" s="57">
        <f t="shared" si="11"/>
        <v>1.0264719688847714E-2</v>
      </c>
      <c r="I27" s="5">
        <f t="shared" si="1"/>
        <v>-5641549</v>
      </c>
      <c r="J27" s="11">
        <f t="shared" si="2"/>
        <v>4719374</v>
      </c>
      <c r="K27" s="8">
        <v>5884554</v>
      </c>
      <c r="L27" s="6">
        <v>-230758</v>
      </c>
      <c r="M27" s="6">
        <v>0</v>
      </c>
      <c r="N27" s="7">
        <v>-12247</v>
      </c>
      <c r="O27" s="37">
        <f t="shared" si="12"/>
        <v>-4045219</v>
      </c>
      <c r="P27" s="6">
        <v>-661908</v>
      </c>
      <c r="Q27" s="52">
        <v>0</v>
      </c>
      <c r="R27" s="9">
        <v>-12247</v>
      </c>
      <c r="S27" s="8">
        <v>5917648</v>
      </c>
      <c r="T27" s="6">
        <v>9962867</v>
      </c>
      <c r="U27" s="56">
        <f t="shared" si="13"/>
        <v>1.8292902397745319E-2</v>
      </c>
      <c r="V27" s="21">
        <f t="shared" si="5"/>
        <v>4045219</v>
      </c>
      <c r="W27" s="10">
        <f t="shared" si="6"/>
        <v>0.68358560698439641</v>
      </c>
      <c r="X27" s="3">
        <f t="shared" si="7"/>
        <v>5686890</v>
      </c>
      <c r="Y27" s="3">
        <f t="shared" si="8"/>
        <v>45341</v>
      </c>
    </row>
    <row r="28" spans="1:25">
      <c r="A28" s="73" t="s">
        <v>20</v>
      </c>
      <c r="B28" s="8">
        <v>18187601</v>
      </c>
      <c r="C28" s="55">
        <f t="shared" si="9"/>
        <v>4.3863569547389703E-3</v>
      </c>
      <c r="D28" s="6">
        <v>4865240</v>
      </c>
      <c r="E28" s="56">
        <f t="shared" si="10"/>
        <v>4.6987538431073434E-3</v>
      </c>
      <c r="F28" s="15">
        <v>20077177</v>
      </c>
      <c r="G28" s="6">
        <v>4184553</v>
      </c>
      <c r="H28" s="57">
        <f t="shared" si="11"/>
        <v>4.6432798164153972E-3</v>
      </c>
      <c r="I28" s="5">
        <f t="shared" si="1"/>
        <v>-1889576</v>
      </c>
      <c r="J28" s="11">
        <f t="shared" si="2"/>
        <v>680687</v>
      </c>
      <c r="K28" s="8">
        <v>1675458</v>
      </c>
      <c r="L28" s="6">
        <v>214118</v>
      </c>
      <c r="M28" s="6">
        <v>0</v>
      </c>
      <c r="N28" s="7">
        <v>0</v>
      </c>
      <c r="O28" s="37">
        <f t="shared" si="12"/>
        <v>-478268</v>
      </c>
      <c r="P28" s="6">
        <v>-202419</v>
      </c>
      <c r="Q28" s="52">
        <v>0</v>
      </c>
      <c r="R28" s="9">
        <v>0</v>
      </c>
      <c r="S28" s="8">
        <v>1675458</v>
      </c>
      <c r="T28" s="6">
        <v>2153726</v>
      </c>
      <c r="U28" s="56">
        <f t="shared" si="13"/>
        <v>3.9544740996227722E-3</v>
      </c>
      <c r="V28" s="21">
        <f t="shared" si="5"/>
        <v>478268</v>
      </c>
      <c r="W28" s="10">
        <f t="shared" si="6"/>
        <v>0.28545508153591426</v>
      </c>
      <c r="X28" s="3">
        <f t="shared" si="7"/>
        <v>1889576</v>
      </c>
      <c r="Y28" s="3">
        <f t="shared" si="8"/>
        <v>0</v>
      </c>
    </row>
    <row r="29" spans="1:25">
      <c r="A29" s="73" t="s">
        <v>1</v>
      </c>
      <c r="B29" s="8">
        <v>40974987</v>
      </c>
      <c r="C29" s="55">
        <f t="shared" si="9"/>
        <v>9.8820575180744771E-3</v>
      </c>
      <c r="D29" s="6">
        <v>10381105</v>
      </c>
      <c r="E29" s="56">
        <f t="shared" si="10"/>
        <v>1.002586861376846E-2</v>
      </c>
      <c r="F29" s="15">
        <v>47172821</v>
      </c>
      <c r="G29" s="6">
        <v>9276188</v>
      </c>
      <c r="H29" s="57">
        <f t="shared" si="11"/>
        <v>1.0293079455242819E-2</v>
      </c>
      <c r="I29" s="5">
        <f t="shared" si="1"/>
        <v>-6197834</v>
      </c>
      <c r="J29" s="11">
        <f t="shared" si="2"/>
        <v>1104917</v>
      </c>
      <c r="K29" s="8">
        <v>4084930</v>
      </c>
      <c r="L29" s="6">
        <v>2112904</v>
      </c>
      <c r="M29" s="6">
        <v>0</v>
      </c>
      <c r="N29" s="7">
        <v>0</v>
      </c>
      <c r="O29" s="37">
        <f t="shared" si="12"/>
        <v>-878966</v>
      </c>
      <c r="P29" s="6">
        <v>-225951</v>
      </c>
      <c r="Q29" s="52">
        <v>0</v>
      </c>
      <c r="R29" s="9">
        <v>0</v>
      </c>
      <c r="S29" s="8">
        <v>4180457</v>
      </c>
      <c r="T29" s="6">
        <v>5059423</v>
      </c>
      <c r="U29" s="56">
        <f t="shared" si="13"/>
        <v>9.289648364061048E-3</v>
      </c>
      <c r="V29" s="21">
        <f t="shared" si="5"/>
        <v>878966</v>
      </c>
      <c r="W29" s="10">
        <f t="shared" si="6"/>
        <v>0.21025596005412805</v>
      </c>
      <c r="X29" s="3">
        <f t="shared" si="7"/>
        <v>6293361</v>
      </c>
      <c r="Y29" s="3">
        <f t="shared" si="8"/>
        <v>95527</v>
      </c>
    </row>
    <row r="30" spans="1:25">
      <c r="A30" s="73" t="s">
        <v>47</v>
      </c>
      <c r="B30" s="8">
        <v>50037798</v>
      </c>
      <c r="C30" s="55">
        <f t="shared" si="9"/>
        <v>1.2067762167045765E-2</v>
      </c>
      <c r="D30" s="6">
        <v>13760793</v>
      </c>
      <c r="E30" s="56">
        <f t="shared" si="10"/>
        <v>1.3289905326963239E-2</v>
      </c>
      <c r="F30" s="15">
        <v>62932858</v>
      </c>
      <c r="G30" s="6">
        <v>10453452</v>
      </c>
      <c r="H30" s="57">
        <f t="shared" si="11"/>
        <v>1.1599399669084647E-2</v>
      </c>
      <c r="I30" s="5">
        <f t="shared" si="1"/>
        <v>-12895060</v>
      </c>
      <c r="J30" s="11">
        <f t="shared" si="2"/>
        <v>3307341</v>
      </c>
      <c r="K30" s="8">
        <v>7173100</v>
      </c>
      <c r="L30" s="6">
        <v>5721960</v>
      </c>
      <c r="M30" s="6">
        <v>0</v>
      </c>
      <c r="N30" s="7">
        <v>0</v>
      </c>
      <c r="O30" s="37">
        <f t="shared" si="12"/>
        <v>-3254737</v>
      </c>
      <c r="P30" s="6">
        <v>-52604</v>
      </c>
      <c r="Q30" s="52">
        <v>0</v>
      </c>
      <c r="R30" s="9">
        <v>0</v>
      </c>
      <c r="S30" s="8">
        <v>8979651</v>
      </c>
      <c r="T30" s="6">
        <v>12234388</v>
      </c>
      <c r="U30" s="56">
        <f t="shared" si="13"/>
        <v>2.2463660869922939E-2</v>
      </c>
      <c r="V30" s="21">
        <f t="shared" si="5"/>
        <v>3254737</v>
      </c>
      <c r="W30" s="10">
        <f t="shared" si="6"/>
        <v>0.36245695963016833</v>
      </c>
      <c r="X30" s="3">
        <f t="shared" si="7"/>
        <v>14701611</v>
      </c>
      <c r="Y30" s="3">
        <f t="shared" si="8"/>
        <v>1806551</v>
      </c>
    </row>
    <row r="31" spans="1:25">
      <c r="A31" s="73" t="s">
        <v>2</v>
      </c>
      <c r="B31" s="8">
        <v>110073264</v>
      </c>
      <c r="C31" s="55">
        <f t="shared" si="9"/>
        <v>2.6546691181383333E-2</v>
      </c>
      <c r="D31" s="6">
        <v>26306419</v>
      </c>
      <c r="E31" s="56">
        <f t="shared" si="10"/>
        <v>2.5406226080243122E-2</v>
      </c>
      <c r="F31" s="15">
        <v>121172189</v>
      </c>
      <c r="G31" s="6">
        <v>17004514</v>
      </c>
      <c r="H31" s="57">
        <f t="shared" si="11"/>
        <v>1.8868614316547801E-2</v>
      </c>
      <c r="I31" s="5">
        <f t="shared" si="1"/>
        <v>-11098925</v>
      </c>
      <c r="J31" s="11">
        <f t="shared" si="2"/>
        <v>9301905</v>
      </c>
      <c r="K31" s="8">
        <v>14028499</v>
      </c>
      <c r="L31" s="6">
        <v>-674281</v>
      </c>
      <c r="M31" s="6">
        <v>0</v>
      </c>
      <c r="N31" s="7">
        <v>-2255293</v>
      </c>
      <c r="O31" s="37">
        <f t="shared" si="12"/>
        <v>-8589888</v>
      </c>
      <c r="P31" s="6">
        <v>-712017</v>
      </c>
      <c r="Q31" s="52">
        <v>0</v>
      </c>
      <c r="R31" s="9">
        <v>0</v>
      </c>
      <c r="S31" s="8">
        <v>14028499</v>
      </c>
      <c r="T31" s="6">
        <v>22618387</v>
      </c>
      <c r="U31" s="56">
        <f t="shared" si="13"/>
        <v>4.1529807211662217E-2</v>
      </c>
      <c r="V31" s="21">
        <f t="shared" si="5"/>
        <v>8589888</v>
      </c>
      <c r="W31" s="10">
        <f t="shared" si="6"/>
        <v>0.61231696990533346</v>
      </c>
      <c r="X31" s="3">
        <f t="shared" si="7"/>
        <v>13354218</v>
      </c>
      <c r="Y31" s="3">
        <f t="shared" si="8"/>
        <v>2255293</v>
      </c>
    </row>
    <row r="32" spans="1:25">
      <c r="A32" s="73" t="s">
        <v>48</v>
      </c>
      <c r="B32" s="8">
        <v>112312458</v>
      </c>
      <c r="C32" s="55">
        <f t="shared" si="9"/>
        <v>2.7086724150817278E-2</v>
      </c>
      <c r="D32" s="6">
        <v>29868014</v>
      </c>
      <c r="E32" s="56">
        <f t="shared" si="10"/>
        <v>2.8845945023983185E-2</v>
      </c>
      <c r="F32" s="15">
        <v>131483939</v>
      </c>
      <c r="G32" s="6">
        <v>27550561</v>
      </c>
      <c r="H32" s="57">
        <f t="shared" si="11"/>
        <v>3.0570759606156545E-2</v>
      </c>
      <c r="I32" s="5">
        <f t="shared" si="1"/>
        <v>-19171481</v>
      </c>
      <c r="J32" s="11">
        <f t="shared" si="2"/>
        <v>2317453</v>
      </c>
      <c r="K32" s="8">
        <v>17247489</v>
      </c>
      <c r="L32" s="6">
        <v>1963992</v>
      </c>
      <c r="M32" s="6">
        <v>0</v>
      </c>
      <c r="N32" s="7">
        <v>-40000</v>
      </c>
      <c r="O32" s="37">
        <f t="shared" si="12"/>
        <v>-1614854</v>
      </c>
      <c r="P32" s="6">
        <v>-702599</v>
      </c>
      <c r="Q32" s="52">
        <v>0</v>
      </c>
      <c r="R32" s="9">
        <v>0</v>
      </c>
      <c r="S32" s="8">
        <v>19994127</v>
      </c>
      <c r="T32" s="6">
        <v>21608981</v>
      </c>
      <c r="U32" s="56">
        <f t="shared" si="13"/>
        <v>3.9676428516784677E-2</v>
      </c>
      <c r="V32" s="21">
        <f t="shared" si="5"/>
        <v>1614854</v>
      </c>
      <c r="W32" s="10">
        <f t="shared" si="6"/>
        <v>8.0766417058369289E-2</v>
      </c>
      <c r="X32" s="3">
        <f t="shared" si="7"/>
        <v>21958119</v>
      </c>
      <c r="Y32" s="3">
        <f t="shared" si="8"/>
        <v>2786638</v>
      </c>
    </row>
    <row r="33" spans="1:25">
      <c r="A33" s="73" t="s">
        <v>49</v>
      </c>
      <c r="B33" s="8">
        <v>38312828</v>
      </c>
      <c r="C33" s="55">
        <f t="shared" si="9"/>
        <v>9.24001684188684E-3</v>
      </c>
      <c r="D33" s="6">
        <v>10753188</v>
      </c>
      <c r="E33" s="56">
        <f t="shared" si="10"/>
        <v>1.0385219113683142E-2</v>
      </c>
      <c r="F33" s="15">
        <v>40621797</v>
      </c>
      <c r="G33" s="6">
        <v>8333711</v>
      </c>
      <c r="H33" s="57">
        <f t="shared" si="11"/>
        <v>9.2472844966090696E-3</v>
      </c>
      <c r="I33" s="5">
        <f t="shared" si="1"/>
        <v>-2308969</v>
      </c>
      <c r="J33" s="11">
        <f t="shared" si="2"/>
        <v>2419477</v>
      </c>
      <c r="K33" s="8">
        <v>3696982</v>
      </c>
      <c r="L33" s="6">
        <v>-1156661</v>
      </c>
      <c r="M33" s="6">
        <v>0</v>
      </c>
      <c r="N33" s="7">
        <v>-231352</v>
      </c>
      <c r="O33" s="37">
        <f t="shared" si="12"/>
        <v>-2078441</v>
      </c>
      <c r="P33" s="6">
        <v>-141036</v>
      </c>
      <c r="Q33" s="52">
        <v>0</v>
      </c>
      <c r="R33" s="9">
        <v>-200000</v>
      </c>
      <c r="S33" s="8">
        <v>3746982</v>
      </c>
      <c r="T33" s="6">
        <v>5825423</v>
      </c>
      <c r="U33" s="56">
        <f t="shared" si="13"/>
        <v>1.0696107291664208E-2</v>
      </c>
      <c r="V33" s="21">
        <f t="shared" si="5"/>
        <v>2078441</v>
      </c>
      <c r="W33" s="10">
        <f t="shared" si="6"/>
        <v>0.55469735376364238</v>
      </c>
      <c r="X33" s="3">
        <f t="shared" si="7"/>
        <v>2590321</v>
      </c>
      <c r="Y33" s="3">
        <f t="shared" si="8"/>
        <v>281352</v>
      </c>
    </row>
    <row r="34" spans="1:25">
      <c r="A34" s="73" t="s">
        <v>3</v>
      </c>
      <c r="B34" s="8">
        <v>33359422</v>
      </c>
      <c r="C34" s="55">
        <f t="shared" si="9"/>
        <v>8.0453894219348777E-3</v>
      </c>
      <c r="D34" s="6">
        <v>7655747</v>
      </c>
      <c r="E34" s="56">
        <f t="shared" si="10"/>
        <v>7.3937710448215331E-3</v>
      </c>
      <c r="F34" s="15">
        <v>40807009</v>
      </c>
      <c r="G34" s="6">
        <v>7189993</v>
      </c>
      <c r="H34" s="57">
        <f t="shared" si="11"/>
        <v>7.9781877244876551E-3</v>
      </c>
      <c r="I34" s="5">
        <f t="shared" si="1"/>
        <v>-7447587</v>
      </c>
      <c r="J34" s="11">
        <f t="shared" si="2"/>
        <v>465754</v>
      </c>
      <c r="K34" s="8">
        <v>4903586</v>
      </c>
      <c r="L34" s="6">
        <v>2544001</v>
      </c>
      <c r="M34" s="6">
        <v>0</v>
      </c>
      <c r="N34" s="7">
        <v>0</v>
      </c>
      <c r="O34" s="37">
        <f t="shared" si="12"/>
        <v>-542575</v>
      </c>
      <c r="P34" s="6">
        <v>76821</v>
      </c>
      <c r="Q34" s="52">
        <v>0</v>
      </c>
      <c r="R34" s="9">
        <v>0</v>
      </c>
      <c r="S34" s="8">
        <v>4902695</v>
      </c>
      <c r="T34" s="6">
        <v>5445270</v>
      </c>
      <c r="U34" s="56">
        <f t="shared" si="13"/>
        <v>9.9981052280804956E-3</v>
      </c>
      <c r="V34" s="21">
        <f t="shared" si="5"/>
        <v>542575</v>
      </c>
      <c r="W34" s="10">
        <f t="shared" si="6"/>
        <v>0.11066872403851358</v>
      </c>
      <c r="X34" s="3">
        <f t="shared" si="7"/>
        <v>7446696</v>
      </c>
      <c r="Y34" s="68">
        <f t="shared" si="8"/>
        <v>-891</v>
      </c>
    </row>
    <row r="35" spans="1:25">
      <c r="A35" s="73" t="s">
        <v>50</v>
      </c>
      <c r="B35" s="8">
        <v>53193455</v>
      </c>
      <c r="C35" s="55">
        <f t="shared" si="9"/>
        <v>1.2828821199994679E-2</v>
      </c>
      <c r="D35" s="6">
        <v>12773490</v>
      </c>
      <c r="E35" s="56">
        <f t="shared" si="10"/>
        <v>1.2336387357539037E-2</v>
      </c>
      <c r="F35" s="15">
        <v>65393909</v>
      </c>
      <c r="G35" s="6">
        <v>11958324</v>
      </c>
      <c r="H35" s="57">
        <f t="shared" si="11"/>
        <v>1.3269241533649074E-2</v>
      </c>
      <c r="I35" s="5">
        <f t="shared" si="1"/>
        <v>-12200454</v>
      </c>
      <c r="J35" s="11">
        <f t="shared" si="2"/>
        <v>815166</v>
      </c>
      <c r="K35" s="8">
        <v>11604633</v>
      </c>
      <c r="L35" s="6">
        <v>595821</v>
      </c>
      <c r="M35" s="6">
        <v>0</v>
      </c>
      <c r="N35" s="7">
        <v>0</v>
      </c>
      <c r="O35" s="37">
        <f t="shared" si="12"/>
        <v>-516290</v>
      </c>
      <c r="P35" s="6">
        <v>-298876</v>
      </c>
      <c r="Q35" s="52">
        <v>0</v>
      </c>
      <c r="R35" s="9">
        <v>0</v>
      </c>
      <c r="S35" s="8">
        <v>11604675</v>
      </c>
      <c r="T35" s="6">
        <v>12120965</v>
      </c>
      <c r="U35" s="56">
        <f t="shared" si="13"/>
        <v>2.2255403962683339E-2</v>
      </c>
      <c r="V35" s="21">
        <f t="shared" si="5"/>
        <v>516290</v>
      </c>
      <c r="W35" s="10">
        <f t="shared" si="6"/>
        <v>4.4489828452757285E-2</v>
      </c>
      <c r="X35" s="3">
        <f t="shared" si="7"/>
        <v>12200496</v>
      </c>
      <c r="Y35" s="3">
        <f t="shared" si="8"/>
        <v>42</v>
      </c>
    </row>
    <row r="36" spans="1:25">
      <c r="A36" s="73" t="s">
        <v>4</v>
      </c>
      <c r="B36" s="8">
        <v>92178939</v>
      </c>
      <c r="C36" s="55">
        <f t="shared" si="9"/>
        <v>2.2231064457764897E-2</v>
      </c>
      <c r="D36" s="6">
        <v>22182636</v>
      </c>
      <c r="E36" s="56">
        <f t="shared" si="10"/>
        <v>2.1423556937633356E-2</v>
      </c>
      <c r="F36" s="15">
        <v>107692425</v>
      </c>
      <c r="G36" s="6">
        <v>17237349</v>
      </c>
      <c r="H36" s="57">
        <f t="shared" si="11"/>
        <v>1.9126973585997867E-2</v>
      </c>
      <c r="I36" s="5">
        <f t="shared" si="1"/>
        <v>-15513486</v>
      </c>
      <c r="J36" s="11">
        <f t="shared" si="2"/>
        <v>4945287</v>
      </c>
      <c r="K36" s="8">
        <v>11140742</v>
      </c>
      <c r="L36" s="6">
        <v>5449684</v>
      </c>
      <c r="M36" s="6">
        <v>0</v>
      </c>
      <c r="N36" s="7">
        <v>-1076940</v>
      </c>
      <c r="O36" s="37">
        <f t="shared" si="12"/>
        <v>-4611730</v>
      </c>
      <c r="P36" s="6">
        <v>-333557</v>
      </c>
      <c r="Q36" s="52">
        <v>0</v>
      </c>
      <c r="R36" s="9">
        <v>0</v>
      </c>
      <c r="S36" s="8">
        <v>12662711</v>
      </c>
      <c r="T36" s="6">
        <v>17274441</v>
      </c>
      <c r="U36" s="56">
        <f t="shared" si="13"/>
        <v>3.1717743816976583E-2</v>
      </c>
      <c r="V36" s="21">
        <f t="shared" si="5"/>
        <v>4611730</v>
      </c>
      <c r="W36" s="10">
        <f t="shared" si="6"/>
        <v>0.36419768247099693</v>
      </c>
      <c r="X36" s="3">
        <f t="shared" si="7"/>
        <v>18112395</v>
      </c>
      <c r="Y36" s="3">
        <f t="shared" si="8"/>
        <v>2598909</v>
      </c>
    </row>
    <row r="37" spans="1:25">
      <c r="A37" s="73" t="s">
        <v>6</v>
      </c>
      <c r="B37" s="8">
        <v>46222560</v>
      </c>
      <c r="C37" s="55">
        <f t="shared" si="9"/>
        <v>1.1147630054224266E-2</v>
      </c>
      <c r="D37" s="6">
        <v>11061440</v>
      </c>
      <c r="E37" s="56">
        <f t="shared" si="10"/>
        <v>1.0682922879508779E-2</v>
      </c>
      <c r="F37" s="15">
        <v>57358962</v>
      </c>
      <c r="G37" s="6">
        <v>9851111</v>
      </c>
      <c r="H37" s="57">
        <f t="shared" si="11"/>
        <v>1.093102772878434E-2</v>
      </c>
      <c r="I37" s="5">
        <f t="shared" si="1"/>
        <v>-11136402</v>
      </c>
      <c r="J37" s="11">
        <f t="shared" si="2"/>
        <v>1210329</v>
      </c>
      <c r="K37" s="8">
        <v>7396247</v>
      </c>
      <c r="L37" s="6">
        <v>3740155</v>
      </c>
      <c r="M37" s="6">
        <v>0</v>
      </c>
      <c r="N37" s="7">
        <v>0</v>
      </c>
      <c r="O37" s="37">
        <f t="shared" si="12"/>
        <v>-963070</v>
      </c>
      <c r="P37" s="6">
        <v>-247259</v>
      </c>
      <c r="Q37" s="52">
        <v>0</v>
      </c>
      <c r="R37" s="9">
        <v>0</v>
      </c>
      <c r="S37" s="8">
        <v>7396247</v>
      </c>
      <c r="T37" s="6">
        <v>8359317</v>
      </c>
      <c r="U37" s="56">
        <f t="shared" si="13"/>
        <v>1.5348610996494602E-2</v>
      </c>
      <c r="V37" s="21">
        <f t="shared" si="5"/>
        <v>963070</v>
      </c>
      <c r="W37" s="10">
        <f t="shared" si="6"/>
        <v>0.13021063250051013</v>
      </c>
      <c r="X37" s="3">
        <f t="shared" si="7"/>
        <v>11136402</v>
      </c>
      <c r="Y37" s="3">
        <f t="shared" si="8"/>
        <v>0</v>
      </c>
    </row>
    <row r="38" spans="1:25">
      <c r="A38" s="73" t="s">
        <v>51</v>
      </c>
      <c r="B38" s="8">
        <v>47993027</v>
      </c>
      <c r="C38" s="55">
        <f t="shared" si="9"/>
        <v>1.157461876145321E-2</v>
      </c>
      <c r="D38" s="6">
        <v>15242183</v>
      </c>
      <c r="E38" s="56">
        <f t="shared" si="10"/>
        <v>1.4720602878500428E-2</v>
      </c>
      <c r="F38" s="15">
        <v>52470379</v>
      </c>
      <c r="G38" s="6">
        <v>13237006</v>
      </c>
      <c r="H38" s="57">
        <f t="shared" si="11"/>
        <v>1.4688097579256256E-2</v>
      </c>
      <c r="I38" s="5">
        <f t="shared" si="1"/>
        <v>-4477352</v>
      </c>
      <c r="J38" s="11">
        <f t="shared" si="2"/>
        <v>2005177</v>
      </c>
      <c r="K38" s="8">
        <v>7309483</v>
      </c>
      <c r="L38" s="6">
        <v>-2832131</v>
      </c>
      <c r="M38" s="6">
        <v>0</v>
      </c>
      <c r="N38" s="7">
        <v>0</v>
      </c>
      <c r="O38" s="37">
        <f t="shared" si="12"/>
        <v>-1875789</v>
      </c>
      <c r="P38" s="6">
        <v>-129388</v>
      </c>
      <c r="Q38" s="52">
        <v>0</v>
      </c>
      <c r="R38" s="9">
        <v>0</v>
      </c>
      <c r="S38" s="8">
        <v>8024664</v>
      </c>
      <c r="T38" s="6">
        <v>9900453</v>
      </c>
      <c r="U38" s="56">
        <f t="shared" si="13"/>
        <v>1.817830353676957E-2</v>
      </c>
      <c r="V38" s="21">
        <f t="shared" si="5"/>
        <v>1875789</v>
      </c>
      <c r="W38" s="10">
        <f t="shared" si="6"/>
        <v>0.23375296461010708</v>
      </c>
      <c r="X38" s="3">
        <f t="shared" si="7"/>
        <v>5192533</v>
      </c>
      <c r="Y38" s="3">
        <f t="shared" si="8"/>
        <v>715181</v>
      </c>
    </row>
    <row r="39" spans="1:25">
      <c r="A39" s="73" t="s">
        <v>52</v>
      </c>
      <c r="B39" s="8">
        <v>25511269</v>
      </c>
      <c r="C39" s="55">
        <f t="shared" si="9"/>
        <v>6.1526273972233444E-3</v>
      </c>
      <c r="D39" s="6">
        <v>6586059</v>
      </c>
      <c r="E39" s="56">
        <f t="shared" si="10"/>
        <v>6.3606872502038354E-3</v>
      </c>
      <c r="F39" s="15">
        <v>29361434</v>
      </c>
      <c r="G39" s="6">
        <v>5037278</v>
      </c>
      <c r="H39" s="57">
        <f t="shared" si="11"/>
        <v>5.5894838151346916E-3</v>
      </c>
      <c r="I39" s="5">
        <f t="shared" si="1"/>
        <v>-3850165</v>
      </c>
      <c r="J39" s="11">
        <f t="shared" si="2"/>
        <v>1548781</v>
      </c>
      <c r="K39" s="8">
        <v>3079018</v>
      </c>
      <c r="L39" s="6">
        <v>1252747</v>
      </c>
      <c r="M39" s="6">
        <v>0</v>
      </c>
      <c r="N39" s="7">
        <v>-481600</v>
      </c>
      <c r="O39" s="37">
        <f t="shared" si="12"/>
        <v>-1350856</v>
      </c>
      <c r="P39" s="6">
        <v>-197925</v>
      </c>
      <c r="Q39" s="52">
        <v>0</v>
      </c>
      <c r="R39" s="9">
        <v>0</v>
      </c>
      <c r="S39" s="8">
        <v>3403564</v>
      </c>
      <c r="T39" s="6">
        <v>4754420</v>
      </c>
      <c r="U39" s="56">
        <f t="shared" si="13"/>
        <v>8.7296298362598123E-3</v>
      </c>
      <c r="V39" s="21">
        <f t="shared" si="5"/>
        <v>1350856</v>
      </c>
      <c r="W39" s="10">
        <f t="shared" si="6"/>
        <v>0.3968945493606113</v>
      </c>
      <c r="X39" s="3">
        <f t="shared" si="7"/>
        <v>4656311</v>
      </c>
      <c r="Y39" s="3">
        <f t="shared" si="8"/>
        <v>806146</v>
      </c>
    </row>
    <row r="40" spans="1:25">
      <c r="A40" s="73" t="s">
        <v>7</v>
      </c>
      <c r="B40" s="8">
        <v>62152900</v>
      </c>
      <c r="C40" s="55">
        <f t="shared" si="9"/>
        <v>1.4989596768270634E-2</v>
      </c>
      <c r="D40" s="6">
        <v>16618183</v>
      </c>
      <c r="E40" s="56">
        <f t="shared" si="10"/>
        <v>1.6049516824804353E-2</v>
      </c>
      <c r="F40" s="15">
        <v>66631954</v>
      </c>
      <c r="G40" s="6">
        <v>14461933</v>
      </c>
      <c r="H40" s="57">
        <f t="shared" si="11"/>
        <v>1.6047305794729273E-2</v>
      </c>
      <c r="I40" s="5">
        <f t="shared" si="1"/>
        <v>-4479054</v>
      </c>
      <c r="J40" s="11">
        <f t="shared" si="2"/>
        <v>2156250</v>
      </c>
      <c r="K40" s="8">
        <v>7027282</v>
      </c>
      <c r="L40" s="6">
        <v>-2359446</v>
      </c>
      <c r="M40" s="6">
        <v>0</v>
      </c>
      <c r="N40" s="7">
        <v>-188782</v>
      </c>
      <c r="O40" s="37">
        <f t="shared" si="12"/>
        <v>-1199711</v>
      </c>
      <c r="P40" s="6">
        <v>-903382</v>
      </c>
      <c r="Q40" s="52">
        <v>0</v>
      </c>
      <c r="R40" s="9">
        <v>-53157</v>
      </c>
      <c r="S40" s="8">
        <v>7070365</v>
      </c>
      <c r="T40" s="6">
        <v>8270076</v>
      </c>
      <c r="U40" s="56">
        <f t="shared" si="13"/>
        <v>1.5184754859212314E-2</v>
      </c>
      <c r="V40" s="21">
        <f t="shared" si="5"/>
        <v>1199711</v>
      </c>
      <c r="W40" s="10">
        <f t="shared" si="6"/>
        <v>0.16968162181160373</v>
      </c>
      <c r="X40" s="3">
        <f t="shared" si="7"/>
        <v>4710919</v>
      </c>
      <c r="Y40" s="3">
        <f t="shared" si="8"/>
        <v>231865</v>
      </c>
    </row>
    <row r="41" spans="1:25">
      <c r="A41" s="73" t="s">
        <v>53</v>
      </c>
      <c r="B41" s="8">
        <v>40930004</v>
      </c>
      <c r="C41" s="55">
        <f t="shared" si="9"/>
        <v>9.8712088363327229E-3</v>
      </c>
      <c r="D41" s="6">
        <v>10655777</v>
      </c>
      <c r="E41" s="56">
        <f t="shared" si="10"/>
        <v>1.029114147093357E-2</v>
      </c>
      <c r="F41" s="15">
        <v>44011673</v>
      </c>
      <c r="G41" s="6">
        <v>8762745</v>
      </c>
      <c r="H41" s="57">
        <f t="shared" si="11"/>
        <v>9.7233508560878399E-3</v>
      </c>
      <c r="I41" s="5">
        <f t="shared" si="1"/>
        <v>-3081669</v>
      </c>
      <c r="J41" s="11">
        <f t="shared" si="2"/>
        <v>1893032</v>
      </c>
      <c r="K41" s="8">
        <v>2242005</v>
      </c>
      <c r="L41" s="6">
        <v>989664</v>
      </c>
      <c r="M41" s="6">
        <v>0</v>
      </c>
      <c r="N41" s="7">
        <v>-150000</v>
      </c>
      <c r="O41" s="37">
        <f t="shared" si="12"/>
        <v>-1278121</v>
      </c>
      <c r="P41" s="6">
        <v>-614911</v>
      </c>
      <c r="Q41" s="52">
        <v>0</v>
      </c>
      <c r="R41" s="9">
        <v>0</v>
      </c>
      <c r="S41" s="8">
        <v>3709041</v>
      </c>
      <c r="T41" s="6">
        <v>4987162</v>
      </c>
      <c r="U41" s="56">
        <f t="shared" si="13"/>
        <v>9.1569693450433837E-3</v>
      </c>
      <c r="V41" s="21">
        <f t="shared" si="5"/>
        <v>1278121</v>
      </c>
      <c r="W41" s="10">
        <f t="shared" si="6"/>
        <v>0.34459608292278254</v>
      </c>
      <c r="X41" s="3">
        <f t="shared" si="7"/>
        <v>4698705</v>
      </c>
      <c r="Y41" s="3">
        <f t="shared" si="8"/>
        <v>1617036</v>
      </c>
    </row>
    <row r="42" spans="1:25">
      <c r="A42" s="73" t="s">
        <v>54</v>
      </c>
      <c r="B42" s="8">
        <v>66524060</v>
      </c>
      <c r="C42" s="55">
        <f t="shared" si="9"/>
        <v>1.6043802216601989E-2</v>
      </c>
      <c r="D42" s="6">
        <v>16390002</v>
      </c>
      <c r="E42" s="56">
        <f t="shared" si="10"/>
        <v>1.5829144068131695E-2</v>
      </c>
      <c r="F42" s="15">
        <v>73072480</v>
      </c>
      <c r="G42" s="6">
        <v>14549718</v>
      </c>
      <c r="H42" s="57">
        <f t="shared" si="11"/>
        <v>1.6144714124527948E-2</v>
      </c>
      <c r="I42" s="5">
        <f t="shared" si="1"/>
        <v>-6548420</v>
      </c>
      <c r="J42" s="11">
        <f t="shared" si="2"/>
        <v>1840284</v>
      </c>
      <c r="K42" s="8">
        <v>7030055</v>
      </c>
      <c r="L42" s="6">
        <v>-481635</v>
      </c>
      <c r="M42" s="6">
        <v>0</v>
      </c>
      <c r="N42" s="7">
        <v>0</v>
      </c>
      <c r="O42" s="37">
        <f t="shared" si="12"/>
        <v>-1126836</v>
      </c>
      <c r="P42" s="6">
        <v>-713448</v>
      </c>
      <c r="Q42" s="52">
        <v>0</v>
      </c>
      <c r="R42" s="9">
        <v>0</v>
      </c>
      <c r="S42" s="8">
        <v>9432087</v>
      </c>
      <c r="T42" s="6">
        <v>10558923</v>
      </c>
      <c r="U42" s="56">
        <f t="shared" si="13"/>
        <v>1.9387325743112718E-2</v>
      </c>
      <c r="V42" s="21">
        <f t="shared" si="5"/>
        <v>1126836</v>
      </c>
      <c r="W42" s="10">
        <f t="shared" si="6"/>
        <v>0.11946836368239611</v>
      </c>
      <c r="X42" s="3">
        <f t="shared" si="7"/>
        <v>8950452</v>
      </c>
      <c r="Y42" s="3">
        <f t="shared" si="8"/>
        <v>2402032</v>
      </c>
    </row>
    <row r="43" spans="1:25">
      <c r="A43" s="73" t="s">
        <v>55</v>
      </c>
      <c r="B43" s="8">
        <v>82405794</v>
      </c>
      <c r="C43" s="55">
        <f t="shared" si="9"/>
        <v>1.9874046479394777E-2</v>
      </c>
      <c r="D43" s="6">
        <v>22093910</v>
      </c>
      <c r="E43" s="56">
        <f t="shared" si="10"/>
        <v>2.1337867098389345E-2</v>
      </c>
      <c r="F43" s="15">
        <v>85556757</v>
      </c>
      <c r="G43" s="6">
        <v>18521832</v>
      </c>
      <c r="H43" s="57">
        <f t="shared" si="11"/>
        <v>2.0552266559567253E-2</v>
      </c>
      <c r="I43" s="5">
        <f t="shared" si="1"/>
        <v>-3150963</v>
      </c>
      <c r="J43" s="11">
        <f t="shared" si="2"/>
        <v>3572078</v>
      </c>
      <c r="K43" s="8">
        <v>5125551</v>
      </c>
      <c r="L43" s="6">
        <v>-1738927</v>
      </c>
      <c r="M43" s="6">
        <v>0</v>
      </c>
      <c r="N43" s="7">
        <v>-235661</v>
      </c>
      <c r="O43" s="37">
        <f t="shared" si="12"/>
        <v>-3185933</v>
      </c>
      <c r="P43" s="6">
        <v>-337938</v>
      </c>
      <c r="Q43" s="52">
        <v>0</v>
      </c>
      <c r="R43" s="9">
        <v>-48207</v>
      </c>
      <c r="S43" s="8">
        <v>5125551</v>
      </c>
      <c r="T43" s="6">
        <v>8311484</v>
      </c>
      <c r="U43" s="56">
        <f t="shared" si="13"/>
        <v>1.526078443006635E-2</v>
      </c>
      <c r="V43" s="21">
        <f t="shared" si="5"/>
        <v>3185933</v>
      </c>
      <c r="W43" s="10">
        <f t="shared" si="6"/>
        <v>0.62157863613102271</v>
      </c>
      <c r="X43" s="3">
        <f t="shared" si="7"/>
        <v>3386624</v>
      </c>
      <c r="Y43" s="3">
        <f t="shared" si="8"/>
        <v>235661</v>
      </c>
    </row>
    <row r="44" spans="1:25">
      <c r="A44" s="73" t="s">
        <v>8</v>
      </c>
      <c r="B44" s="8">
        <v>19726764</v>
      </c>
      <c r="C44" s="55">
        <f t="shared" si="9"/>
        <v>4.7575613994332924E-3</v>
      </c>
      <c r="D44" s="6">
        <v>4571586</v>
      </c>
      <c r="E44" s="56">
        <f t="shared" si="10"/>
        <v>4.415148540790532E-3</v>
      </c>
      <c r="F44" s="15">
        <v>18957301</v>
      </c>
      <c r="G44" s="6">
        <v>4218852</v>
      </c>
      <c r="H44" s="57">
        <f t="shared" si="11"/>
        <v>4.6813388048959426E-3</v>
      </c>
      <c r="I44" s="5">
        <f t="shared" si="1"/>
        <v>769463</v>
      </c>
      <c r="J44" s="11">
        <f t="shared" si="2"/>
        <v>352734</v>
      </c>
      <c r="K44" s="8">
        <v>97769</v>
      </c>
      <c r="L44" s="6">
        <v>-867232</v>
      </c>
      <c r="M44" s="6">
        <v>0</v>
      </c>
      <c r="N44" s="7">
        <v>0</v>
      </c>
      <c r="O44" s="37">
        <f t="shared" si="12"/>
        <v>-224719</v>
      </c>
      <c r="P44" s="6">
        <v>-128015</v>
      </c>
      <c r="Q44" s="52">
        <v>0</v>
      </c>
      <c r="R44" s="9">
        <v>0</v>
      </c>
      <c r="S44" s="8">
        <v>85483</v>
      </c>
      <c r="T44" s="6">
        <v>310202</v>
      </c>
      <c r="U44" s="56">
        <f t="shared" si="13"/>
        <v>5.695644546479837E-4</v>
      </c>
      <c r="V44" s="21">
        <f t="shared" si="5"/>
        <v>224719</v>
      </c>
      <c r="W44" s="10">
        <f t="shared" si="6"/>
        <v>2.6288150860404991</v>
      </c>
      <c r="X44" s="3">
        <f t="shared" si="7"/>
        <v>-781749</v>
      </c>
      <c r="Y44" s="68">
        <f t="shared" si="8"/>
        <v>-12286</v>
      </c>
    </row>
    <row r="45" spans="1:25">
      <c r="A45" s="73" t="s">
        <v>56</v>
      </c>
      <c r="B45" s="8">
        <v>129869562</v>
      </c>
      <c r="C45" s="55">
        <f t="shared" si="9"/>
        <v>3.1321022299070883E-2</v>
      </c>
      <c r="D45" s="6">
        <v>34907720</v>
      </c>
      <c r="E45" s="56">
        <f t="shared" si="10"/>
        <v>3.3713194725052638E-2</v>
      </c>
      <c r="F45" s="15">
        <v>140325149</v>
      </c>
      <c r="G45" s="6">
        <v>28628581</v>
      </c>
      <c r="H45" s="57">
        <f t="shared" si="11"/>
        <v>3.1766956310486046E-2</v>
      </c>
      <c r="I45" s="5">
        <f t="shared" si="1"/>
        <v>-10455587</v>
      </c>
      <c r="J45" s="11">
        <f t="shared" si="2"/>
        <v>6279139</v>
      </c>
      <c r="K45" s="8">
        <v>7070695</v>
      </c>
      <c r="L45" s="6">
        <v>3888949</v>
      </c>
      <c r="M45" s="6">
        <v>0</v>
      </c>
      <c r="N45" s="7">
        <v>-504057</v>
      </c>
      <c r="O45" s="37">
        <f t="shared" si="12"/>
        <v>-5682917</v>
      </c>
      <c r="P45" s="6">
        <v>-377260</v>
      </c>
      <c r="Q45" s="52">
        <v>0</v>
      </c>
      <c r="R45" s="9">
        <v>-218962</v>
      </c>
      <c r="S45" s="8">
        <v>7262412</v>
      </c>
      <c r="T45" s="6">
        <v>12945329</v>
      </c>
      <c r="U45" s="56">
        <f t="shared" si="13"/>
        <v>2.3769025512806907E-2</v>
      </c>
      <c r="V45" s="21">
        <f t="shared" si="5"/>
        <v>5682917</v>
      </c>
      <c r="W45" s="10">
        <f t="shared" si="6"/>
        <v>0.7825109619228432</v>
      </c>
      <c r="X45" s="3">
        <f t="shared" si="7"/>
        <v>11151361</v>
      </c>
      <c r="Y45" s="3">
        <f t="shared" si="8"/>
        <v>695774</v>
      </c>
    </row>
    <row r="46" spans="1:25">
      <c r="A46" s="73" t="s">
        <v>9</v>
      </c>
      <c r="B46" s="8">
        <v>4787500</v>
      </c>
      <c r="C46" s="55">
        <f t="shared" si="9"/>
        <v>1.1546153844486044E-3</v>
      </c>
      <c r="D46" s="6">
        <v>1351885</v>
      </c>
      <c r="E46" s="56">
        <f t="shared" si="10"/>
        <v>1.3056241499266575E-3</v>
      </c>
      <c r="F46" s="15">
        <v>5487469</v>
      </c>
      <c r="G46" s="6">
        <v>1310284</v>
      </c>
      <c r="H46" s="57">
        <f t="shared" si="11"/>
        <v>1.4539223785603938E-3</v>
      </c>
      <c r="I46" s="5">
        <f t="shared" si="1"/>
        <v>-699969</v>
      </c>
      <c r="J46" s="11">
        <f t="shared" si="2"/>
        <v>41601</v>
      </c>
      <c r="K46" s="8">
        <v>757761</v>
      </c>
      <c r="L46" s="6">
        <v>-57792</v>
      </c>
      <c r="M46" s="6">
        <v>0</v>
      </c>
      <c r="N46" s="7">
        <v>0</v>
      </c>
      <c r="O46" s="37">
        <f t="shared" si="12"/>
        <v>-6533</v>
      </c>
      <c r="P46" s="6">
        <v>-35068</v>
      </c>
      <c r="Q46" s="52">
        <v>0</v>
      </c>
      <c r="R46" s="9">
        <v>0</v>
      </c>
      <c r="S46" s="8">
        <v>757761</v>
      </c>
      <c r="T46" s="6">
        <v>764294</v>
      </c>
      <c r="U46" s="56">
        <f t="shared" si="13"/>
        <v>1.4033265269106131E-3</v>
      </c>
      <c r="V46" s="21">
        <f t="shared" si="5"/>
        <v>6533</v>
      </c>
      <c r="W46" s="10">
        <f t="shared" si="6"/>
        <v>8.6214518825855624E-3</v>
      </c>
      <c r="X46" s="3">
        <f t="shared" si="7"/>
        <v>699969</v>
      </c>
      <c r="Y46" s="3">
        <f t="shared" si="8"/>
        <v>0</v>
      </c>
    </row>
    <row r="47" spans="1:25" ht="15.75" thickBot="1">
      <c r="A47" s="75" t="s">
        <v>57</v>
      </c>
      <c r="B47" s="12">
        <v>20985040</v>
      </c>
      <c r="C47" s="65">
        <f t="shared" si="9"/>
        <v>5.0610235043904621E-3</v>
      </c>
      <c r="D47" s="13">
        <v>5197671</v>
      </c>
      <c r="E47" s="66">
        <f t="shared" si="10"/>
        <v>5.0198092152612386E-3</v>
      </c>
      <c r="F47" s="17">
        <v>25668285</v>
      </c>
      <c r="G47" s="13">
        <v>4784997</v>
      </c>
      <c r="H47" s="67">
        <f t="shared" si="11"/>
        <v>5.3095468002695208E-3</v>
      </c>
      <c r="I47" s="18">
        <f t="shared" si="1"/>
        <v>-4683245</v>
      </c>
      <c r="J47" s="19">
        <f t="shared" si="2"/>
        <v>412674</v>
      </c>
      <c r="K47" s="12">
        <v>4278035</v>
      </c>
      <c r="L47" s="13">
        <v>405210</v>
      </c>
      <c r="M47" s="13">
        <v>0</v>
      </c>
      <c r="N47" s="14">
        <v>0</v>
      </c>
      <c r="O47" s="37">
        <f t="shared" si="12"/>
        <v>-137172</v>
      </c>
      <c r="P47" s="13">
        <v>-275502</v>
      </c>
      <c r="Q47" s="53">
        <v>0</v>
      </c>
      <c r="R47" s="26">
        <v>0</v>
      </c>
      <c r="S47" s="12">
        <v>4277661</v>
      </c>
      <c r="T47" s="13">
        <v>4414833</v>
      </c>
      <c r="U47" s="66">
        <f t="shared" si="13"/>
        <v>8.1061113403747293E-3</v>
      </c>
      <c r="V47" s="22">
        <f t="shared" si="5"/>
        <v>137172</v>
      </c>
      <c r="W47" s="20">
        <f t="shared" si="6"/>
        <v>3.2067057207197935E-2</v>
      </c>
      <c r="X47" s="3">
        <f t="shared" si="7"/>
        <v>4682871</v>
      </c>
      <c r="Y47" s="3">
        <f t="shared" si="8"/>
        <v>-374</v>
      </c>
    </row>
    <row r="49" spans="2:2">
      <c r="B49" s="69"/>
    </row>
    <row r="50" spans="2:2">
      <c r="B50" s="70"/>
    </row>
    <row r="52" spans="2:2">
      <c r="B52" s="71"/>
    </row>
  </sheetData>
  <mergeCells count="11">
    <mergeCell ref="A1:W1"/>
    <mergeCell ref="V2:W2"/>
    <mergeCell ref="A2:A3"/>
    <mergeCell ref="S2:S3"/>
    <mergeCell ref="T2:T3"/>
    <mergeCell ref="O2:R2"/>
    <mergeCell ref="K2:N2"/>
    <mergeCell ref="B2:E2"/>
    <mergeCell ref="F2:H2"/>
    <mergeCell ref="I2:J2"/>
    <mergeCell ref="U2:U3"/>
  </mergeCells>
  <printOptions horizontalCentered="1"/>
  <pageMargins left="0" right="0" top="0" bottom="0" header="0.31496062992125984" footer="0.31496062992125984"/>
  <pageSetup paperSize="9" scale="51" orientation="landscape" r:id="rId1"/>
  <headerFooter>
    <oddFooter>&amp;C&amp;P&amp;R&amp;"Times New Roman,Italic"&amp;7Informācijas avots: Valsts kasē iesniegtie pašvaldību mēneša pārskati uz 31.03.2025.
           https://www.fm.gov.lv/lv/pasvaldibu-finansu-raditaju-analize</oddFooter>
  </headerFooter>
</worksheet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pamat</vt:lpstr>
      <vt:lpstr>pamat!Print_Area</vt:lpstr>
      <vt:lpstr>pamat!Print_Titles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it-berna</dc:creator>
  <cp:lastModifiedBy>Renāte Mākulēna</cp:lastModifiedBy>
  <cp:lastPrinted>2024-09-13T11:20:51Z</cp:lastPrinted>
  <dcterms:created xsi:type="dcterms:W3CDTF">2010-06-29T05:40:06Z</dcterms:created>
  <dcterms:modified xsi:type="dcterms:W3CDTF">2025-04-16T08:33:26Z</dcterms:modified>
</cp:coreProperties>
</file>