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mlv-my.sharepoint.com/personal/lasma_locane_fm_gov_lv/Documents/Darbvirsma/"/>
    </mc:Choice>
  </mc:AlternateContent>
  <xr:revisionPtr revIDLastSave="109" documentId="8_{BD8092AF-FA27-4C73-B72E-864F02BA704E}" xr6:coauthVersionLast="47" xr6:coauthVersionMax="47" xr10:uidLastSave="{782DC118-F575-4AAE-A1C5-0D68260725FA}"/>
  <bookViews>
    <workbookView xWindow="-120" yWindow="-120" windowWidth="29040" windowHeight="15720" xr2:uid="{1B32BC45-3638-4D5C-B753-0EC6D21F8030}"/>
  </bookViews>
  <sheets>
    <sheet name="II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2" l="1"/>
  <c r="L11" i="2"/>
  <c r="O11" i="2" l="1"/>
  <c r="M11" i="2"/>
  <c r="L15" i="2"/>
  <c r="L9" i="2"/>
  <c r="K9" i="2"/>
  <c r="J11" i="2"/>
  <c r="I11" i="2"/>
  <c r="I9" i="2"/>
  <c r="G9" i="2"/>
  <c r="G11" i="2" s="1"/>
  <c r="F11" i="2" l="1"/>
  <c r="M7" i="2"/>
  <c r="O9" i="2" s="1"/>
  <c r="M9" i="2"/>
  <c r="D9" i="2"/>
  <c r="B57" i="2" l="1"/>
  <c r="D7" i="2" l="1"/>
  <c r="F9" i="2" s="1"/>
  <c r="E9" i="2" l="1"/>
  <c r="D11" i="2" l="1"/>
  <c r="J7" i="2"/>
  <c r="G7" i="2"/>
  <c r="C57" i="2"/>
  <c r="D20" i="2" l="1"/>
  <c r="D28" i="2"/>
  <c r="D36" i="2"/>
  <c r="D44" i="2"/>
  <c r="D52" i="2"/>
  <c r="D19" i="2"/>
  <c r="D51" i="2"/>
  <c r="D23" i="2"/>
  <c r="D31" i="2"/>
  <c r="D39" i="2"/>
  <c r="D47" i="2"/>
  <c r="D55" i="2"/>
  <c r="D38" i="2"/>
  <c r="D54" i="2"/>
  <c r="D18" i="2"/>
  <c r="D26" i="2"/>
  <c r="D34" i="2"/>
  <c r="D42" i="2"/>
  <c r="D50" i="2"/>
  <c r="D30" i="2"/>
  <c r="D21" i="2"/>
  <c r="D29" i="2"/>
  <c r="D37" i="2"/>
  <c r="D45" i="2"/>
  <c r="D53" i="2"/>
  <c r="D22" i="2"/>
  <c r="D16" i="2"/>
  <c r="D24" i="2"/>
  <c r="D32" i="2"/>
  <c r="D40" i="2"/>
  <c r="D48" i="2"/>
  <c r="D56" i="2"/>
  <c r="D43" i="2"/>
  <c r="D46" i="2"/>
  <c r="D17" i="2"/>
  <c r="D25" i="2"/>
  <c r="D33" i="2"/>
  <c r="D41" i="2"/>
  <c r="D49" i="2"/>
  <c r="D27" i="2"/>
  <c r="D35" i="2"/>
  <c r="H9" i="2"/>
  <c r="J9" i="2"/>
  <c r="E11" i="2"/>
  <c r="N9" i="2"/>
  <c r="H11" i="2" l="1"/>
  <c r="F22" i="2"/>
  <c r="F30" i="2"/>
  <c r="F38" i="2"/>
  <c r="F46" i="2"/>
  <c r="F54" i="2"/>
  <c r="F37" i="2"/>
  <c r="F24" i="2"/>
  <c r="F56" i="2"/>
  <c r="F17" i="2"/>
  <c r="F25" i="2"/>
  <c r="F33" i="2"/>
  <c r="F41" i="2"/>
  <c r="F49" i="2"/>
  <c r="F16" i="2"/>
  <c r="F20" i="2"/>
  <c r="F28" i="2"/>
  <c r="F36" i="2"/>
  <c r="F44" i="2"/>
  <c r="F52" i="2"/>
  <c r="F48" i="2"/>
  <c r="F15" i="2"/>
  <c r="F23" i="2"/>
  <c r="F31" i="2"/>
  <c r="F39" i="2"/>
  <c r="F47" i="2"/>
  <c r="F55" i="2"/>
  <c r="F40" i="2"/>
  <c r="F18" i="2"/>
  <c r="F26" i="2"/>
  <c r="F34" i="2"/>
  <c r="F42" i="2"/>
  <c r="F50" i="2"/>
  <c r="F21" i="2"/>
  <c r="F19" i="2"/>
  <c r="F27" i="2"/>
  <c r="F35" i="2"/>
  <c r="F43" i="2"/>
  <c r="F51" i="2"/>
  <c r="F29" i="2"/>
  <c r="F45" i="2"/>
  <c r="F53" i="2"/>
  <c r="F32" i="2"/>
  <c r="D57" i="2"/>
  <c r="L21" i="2"/>
  <c r="L29" i="2"/>
  <c r="L37" i="2"/>
  <c r="L45" i="2"/>
  <c r="L53" i="2"/>
  <c r="L20" i="2"/>
  <c r="L16" i="2"/>
  <c r="L24" i="2"/>
  <c r="L32" i="2"/>
  <c r="L40" i="2"/>
  <c r="L48" i="2"/>
  <c r="L56" i="2"/>
  <c r="L28" i="2"/>
  <c r="L44" i="2"/>
  <c r="L19" i="2"/>
  <c r="L27" i="2"/>
  <c r="L35" i="2"/>
  <c r="L43" i="2"/>
  <c r="L51" i="2"/>
  <c r="L23" i="2"/>
  <c r="L22" i="2"/>
  <c r="L30" i="2"/>
  <c r="L38" i="2"/>
  <c r="L46" i="2"/>
  <c r="L54" i="2"/>
  <c r="L39" i="2"/>
  <c r="L55" i="2"/>
  <c r="L17" i="2"/>
  <c r="L25" i="2"/>
  <c r="L33" i="2"/>
  <c r="L41" i="2"/>
  <c r="L49" i="2"/>
  <c r="L31" i="2"/>
  <c r="L47" i="2"/>
  <c r="L18" i="2"/>
  <c r="L26" i="2"/>
  <c r="L34" i="2"/>
  <c r="L42" i="2"/>
  <c r="L50" i="2"/>
  <c r="L36" i="2"/>
  <c r="L52" i="2"/>
  <c r="I19" i="2"/>
  <c r="I27" i="2"/>
  <c r="I35" i="2"/>
  <c r="I43" i="2"/>
  <c r="I51" i="2"/>
  <c r="I15" i="2"/>
  <c r="I22" i="2"/>
  <c r="I30" i="2"/>
  <c r="I38" i="2"/>
  <c r="I46" i="2"/>
  <c r="I54" i="2"/>
  <c r="I42" i="2"/>
  <c r="I37" i="2"/>
  <c r="I17" i="2"/>
  <c r="I25" i="2"/>
  <c r="I33" i="2"/>
  <c r="I41" i="2"/>
  <c r="I49" i="2"/>
  <c r="I34" i="2"/>
  <c r="I20" i="2"/>
  <c r="I28" i="2"/>
  <c r="I36" i="2"/>
  <c r="I44" i="2"/>
  <c r="I52" i="2"/>
  <c r="I18" i="2"/>
  <c r="I23" i="2"/>
  <c r="I31" i="2"/>
  <c r="I39" i="2"/>
  <c r="I47" i="2"/>
  <c r="I55" i="2"/>
  <c r="I26" i="2"/>
  <c r="I21" i="2"/>
  <c r="I29" i="2"/>
  <c r="I45" i="2"/>
  <c r="I16" i="2"/>
  <c r="I24" i="2"/>
  <c r="I32" i="2"/>
  <c r="I40" i="2"/>
  <c r="I48" i="2"/>
  <c r="I56" i="2"/>
  <c r="I50" i="2"/>
  <c r="I53" i="2"/>
  <c r="H22" i="2"/>
  <c r="H30" i="2"/>
  <c r="H38" i="2"/>
  <c r="H46" i="2"/>
  <c r="H54" i="2"/>
  <c r="H29" i="2"/>
  <c r="H45" i="2"/>
  <c r="H24" i="2"/>
  <c r="H40" i="2"/>
  <c r="H56" i="2"/>
  <c r="H17" i="2"/>
  <c r="H25" i="2"/>
  <c r="H33" i="2"/>
  <c r="H41" i="2"/>
  <c r="H49" i="2"/>
  <c r="H15" i="2"/>
  <c r="H21" i="2"/>
  <c r="H53" i="2"/>
  <c r="H48" i="2"/>
  <c r="H20" i="2"/>
  <c r="H28" i="2"/>
  <c r="H36" i="2"/>
  <c r="H44" i="2"/>
  <c r="H52" i="2"/>
  <c r="H23" i="2"/>
  <c r="H31" i="2"/>
  <c r="H39" i="2"/>
  <c r="H47" i="2"/>
  <c r="H55" i="2"/>
  <c r="H32" i="2"/>
  <c r="H18" i="2"/>
  <c r="H26" i="2"/>
  <c r="H34" i="2"/>
  <c r="H42" i="2"/>
  <c r="H50" i="2"/>
  <c r="H19" i="2"/>
  <c r="H27" i="2"/>
  <c r="H35" i="2"/>
  <c r="H43" i="2"/>
  <c r="H51" i="2"/>
  <c r="H37" i="2"/>
  <c r="H16" i="2"/>
  <c r="E17" i="2"/>
  <c r="E25" i="2"/>
  <c r="E33" i="2"/>
  <c r="E41" i="2"/>
  <c r="E49" i="2"/>
  <c r="E43" i="2"/>
  <c r="E20" i="2"/>
  <c r="E28" i="2"/>
  <c r="E36" i="2"/>
  <c r="E44" i="2"/>
  <c r="E52" i="2"/>
  <c r="E16" i="2"/>
  <c r="E32" i="2"/>
  <c r="E40" i="2"/>
  <c r="E48" i="2"/>
  <c r="E56" i="2"/>
  <c r="E15" i="2"/>
  <c r="E23" i="2"/>
  <c r="E31" i="2"/>
  <c r="E39" i="2"/>
  <c r="E47" i="2"/>
  <c r="E55" i="2"/>
  <c r="E35" i="2"/>
  <c r="E18" i="2"/>
  <c r="E26" i="2"/>
  <c r="E34" i="2"/>
  <c r="E42" i="2"/>
  <c r="E50" i="2"/>
  <c r="E24" i="2"/>
  <c r="E21" i="2"/>
  <c r="E29" i="2"/>
  <c r="E37" i="2"/>
  <c r="E45" i="2"/>
  <c r="E53" i="2"/>
  <c r="E27" i="2"/>
  <c r="E22" i="2"/>
  <c r="E30" i="2"/>
  <c r="E38" i="2"/>
  <c r="E46" i="2"/>
  <c r="E54" i="2"/>
  <c r="E19" i="2"/>
  <c r="E51" i="2"/>
  <c r="K11" i="2"/>
  <c r="N11" i="2"/>
  <c r="O16" i="2"/>
  <c r="O24" i="2"/>
  <c r="O32" i="2"/>
  <c r="O40" i="2"/>
  <c r="O48" i="2"/>
  <c r="O56" i="2"/>
  <c r="O23" i="2"/>
  <c r="O29" i="2"/>
  <c r="O19" i="2"/>
  <c r="O27" i="2"/>
  <c r="O35" i="2"/>
  <c r="O43" i="2"/>
  <c r="O51" i="2"/>
  <c r="O15" i="2"/>
  <c r="O50" i="2"/>
  <c r="O45" i="2"/>
  <c r="O22" i="2"/>
  <c r="O30" i="2"/>
  <c r="O38" i="2"/>
  <c r="O46" i="2"/>
  <c r="O54" i="2"/>
  <c r="O55" i="2"/>
  <c r="O34" i="2"/>
  <c r="O21" i="2"/>
  <c r="O37" i="2"/>
  <c r="O17" i="2"/>
  <c r="O25" i="2"/>
  <c r="O33" i="2"/>
  <c r="O41" i="2"/>
  <c r="O49" i="2"/>
  <c r="O47" i="2"/>
  <c r="O26" i="2"/>
  <c r="O42" i="2"/>
  <c r="O20" i="2"/>
  <c r="O28" i="2"/>
  <c r="O36" i="2"/>
  <c r="O44" i="2"/>
  <c r="O52" i="2"/>
  <c r="O31" i="2"/>
  <c r="O39" i="2"/>
  <c r="O18" i="2"/>
  <c r="O53" i="2"/>
  <c r="F57" i="2" l="1"/>
  <c r="I57" i="2"/>
  <c r="K16" i="2"/>
  <c r="K24" i="2"/>
  <c r="K32" i="2"/>
  <c r="K40" i="2"/>
  <c r="K48" i="2"/>
  <c r="K56" i="2"/>
  <c r="K31" i="2"/>
  <c r="K39" i="2"/>
  <c r="K34" i="2"/>
  <c r="K50" i="2"/>
  <c r="K19" i="2"/>
  <c r="K27" i="2"/>
  <c r="K35" i="2"/>
  <c r="K43" i="2"/>
  <c r="K51" i="2"/>
  <c r="K55" i="2"/>
  <c r="K22" i="2"/>
  <c r="K30" i="2"/>
  <c r="K38" i="2"/>
  <c r="K46" i="2"/>
  <c r="K54" i="2"/>
  <c r="K17" i="2"/>
  <c r="K25" i="2"/>
  <c r="K33" i="2"/>
  <c r="K41" i="2"/>
  <c r="K49" i="2"/>
  <c r="K15" i="2"/>
  <c r="K23" i="2"/>
  <c r="K47" i="2"/>
  <c r="K18" i="2"/>
  <c r="K20" i="2"/>
  <c r="K28" i="2"/>
  <c r="K36" i="2"/>
  <c r="K44" i="2"/>
  <c r="K52" i="2"/>
  <c r="K21" i="2"/>
  <c r="K29" i="2"/>
  <c r="K37" i="2"/>
  <c r="K45" i="2"/>
  <c r="K53" i="2"/>
  <c r="K26" i="2"/>
  <c r="K42" i="2"/>
  <c r="G17" i="2"/>
  <c r="G25" i="2"/>
  <c r="G33" i="2"/>
  <c r="G41" i="2"/>
  <c r="G49" i="2"/>
  <c r="G16" i="2"/>
  <c r="G15" i="2"/>
  <c r="G20" i="2"/>
  <c r="G28" i="2"/>
  <c r="G36" i="2"/>
  <c r="G44" i="2"/>
  <c r="G52" i="2"/>
  <c r="G32" i="2"/>
  <c r="G19" i="2"/>
  <c r="G23" i="2"/>
  <c r="G31" i="2"/>
  <c r="G39" i="2"/>
  <c r="G47" i="2"/>
  <c r="G55" i="2"/>
  <c r="G56" i="2"/>
  <c r="G27" i="2"/>
  <c r="G43" i="2"/>
  <c r="G18" i="2"/>
  <c r="G26" i="2"/>
  <c r="G34" i="2"/>
  <c r="G42" i="2"/>
  <c r="G50" i="2"/>
  <c r="G40" i="2"/>
  <c r="G51" i="2"/>
  <c r="G21" i="2"/>
  <c r="G29" i="2"/>
  <c r="G37" i="2"/>
  <c r="G45" i="2"/>
  <c r="G53" i="2"/>
  <c r="G48" i="2"/>
  <c r="G22" i="2"/>
  <c r="G30" i="2"/>
  <c r="G38" i="2"/>
  <c r="G46" i="2"/>
  <c r="G54" i="2"/>
  <c r="G24" i="2"/>
  <c r="G35" i="2"/>
  <c r="J19" i="2"/>
  <c r="J27" i="2"/>
  <c r="J35" i="2"/>
  <c r="J43" i="2"/>
  <c r="J51" i="2"/>
  <c r="J22" i="2"/>
  <c r="J30" i="2"/>
  <c r="J38" i="2"/>
  <c r="J46" i="2"/>
  <c r="J54" i="2"/>
  <c r="J29" i="2"/>
  <c r="J45" i="2"/>
  <c r="J17" i="2"/>
  <c r="J25" i="2"/>
  <c r="J33" i="2"/>
  <c r="J41" i="2"/>
  <c r="J49" i="2"/>
  <c r="J42" i="2"/>
  <c r="J37" i="2"/>
  <c r="J53" i="2"/>
  <c r="J20" i="2"/>
  <c r="J28" i="2"/>
  <c r="J36" i="2"/>
  <c r="J44" i="2"/>
  <c r="J52" i="2"/>
  <c r="J23" i="2"/>
  <c r="J31" i="2"/>
  <c r="J39" i="2"/>
  <c r="J47" i="2"/>
  <c r="J55" i="2"/>
  <c r="J15" i="2"/>
  <c r="J18" i="2"/>
  <c r="J34" i="2"/>
  <c r="J50" i="2"/>
  <c r="J21" i="2"/>
  <c r="J16" i="2"/>
  <c r="J24" i="2"/>
  <c r="J32" i="2"/>
  <c r="J40" i="2"/>
  <c r="J48" i="2"/>
  <c r="J56" i="2"/>
  <c r="J26" i="2"/>
  <c r="H57" i="2"/>
  <c r="L57" i="2"/>
  <c r="M22" i="2"/>
  <c r="M30" i="2"/>
  <c r="M38" i="2"/>
  <c r="M46" i="2"/>
  <c r="M54" i="2"/>
  <c r="M45" i="2"/>
  <c r="M16" i="2"/>
  <c r="M40" i="2"/>
  <c r="M35" i="2"/>
  <c r="M17" i="2"/>
  <c r="M25" i="2"/>
  <c r="M33" i="2"/>
  <c r="M41" i="2"/>
  <c r="M49" i="2"/>
  <c r="M21" i="2"/>
  <c r="M37" i="2"/>
  <c r="M24" i="2"/>
  <c r="M27" i="2"/>
  <c r="M20" i="2"/>
  <c r="M28" i="2"/>
  <c r="M36" i="2"/>
  <c r="M44" i="2"/>
  <c r="M52" i="2"/>
  <c r="M48" i="2"/>
  <c r="M51" i="2"/>
  <c r="M23" i="2"/>
  <c r="M31" i="2"/>
  <c r="M39" i="2"/>
  <c r="M47" i="2"/>
  <c r="M55" i="2"/>
  <c r="M15" i="2"/>
  <c r="M29" i="2"/>
  <c r="M18" i="2"/>
  <c r="M26" i="2"/>
  <c r="M34" i="2"/>
  <c r="M42" i="2"/>
  <c r="M50" i="2"/>
  <c r="M53" i="2"/>
  <c r="M32" i="2"/>
  <c r="M56" i="2"/>
  <c r="M19" i="2"/>
  <c r="M43" i="2"/>
  <c r="O57" i="2"/>
  <c r="N19" i="2"/>
  <c r="N27" i="2"/>
  <c r="N35" i="2"/>
  <c r="N43" i="2"/>
  <c r="N51" i="2"/>
  <c r="N34" i="2"/>
  <c r="N29" i="2"/>
  <c r="N53" i="2"/>
  <c r="N16" i="2"/>
  <c r="N48" i="2"/>
  <c r="N22" i="2"/>
  <c r="N30" i="2"/>
  <c r="N38" i="2"/>
  <c r="N46" i="2"/>
  <c r="N54" i="2"/>
  <c r="N50" i="2"/>
  <c r="N37" i="2"/>
  <c r="N17" i="2"/>
  <c r="N25" i="2"/>
  <c r="N33" i="2"/>
  <c r="N41" i="2"/>
  <c r="N49" i="2"/>
  <c r="N15" i="2"/>
  <c r="N26" i="2"/>
  <c r="N42" i="2"/>
  <c r="N21" i="2"/>
  <c r="N20" i="2"/>
  <c r="N28" i="2"/>
  <c r="N36" i="2"/>
  <c r="N44" i="2"/>
  <c r="N52" i="2"/>
  <c r="N24" i="2"/>
  <c r="N40" i="2"/>
  <c r="N56" i="2"/>
  <c r="N23" i="2"/>
  <c r="N31" i="2"/>
  <c r="N39" i="2"/>
  <c r="N47" i="2"/>
  <c r="N55" i="2"/>
  <c r="N18" i="2"/>
  <c r="N45" i="2"/>
  <c r="N32" i="2"/>
  <c r="E57" i="2"/>
  <c r="J57" i="2" l="1"/>
  <c r="G57" i="2"/>
  <c r="K57" i="2"/>
  <c r="M57" i="2"/>
  <c r="N57" i="2"/>
</calcChain>
</file>

<file path=xl/sharedStrings.xml><?xml version="1.0" encoding="utf-8"?>
<sst xmlns="http://schemas.openxmlformats.org/spreadsheetml/2006/main" count="95" uniqueCount="74">
  <si>
    <t xml:space="preserve">II ceturksnis </t>
  </si>
  <si>
    <t>IV ceturksnis</t>
  </si>
  <si>
    <t xml:space="preserve">Janvāris </t>
  </si>
  <si>
    <t xml:space="preserve">Februāris </t>
  </si>
  <si>
    <t>Marts</t>
  </si>
  <si>
    <t>Aprīlis</t>
  </si>
  <si>
    <t>Maijs</t>
  </si>
  <si>
    <t>Jūnijs</t>
  </si>
  <si>
    <t>Jūlijs</t>
  </si>
  <si>
    <t>Augusts</t>
  </si>
  <si>
    <t>Septembris</t>
  </si>
  <si>
    <t>Oktobris</t>
  </si>
  <si>
    <t>Novembris</t>
  </si>
  <si>
    <t>Decembris</t>
  </si>
  <si>
    <t>Nedēļu skaits</t>
  </si>
  <si>
    <t>5 nedēļas</t>
  </si>
  <si>
    <t>4 nedēļas</t>
  </si>
  <si>
    <t>Pašvaldība</t>
  </si>
  <si>
    <t>IIN nedēļas plāns</t>
  </si>
  <si>
    <t>Daugavpils</t>
  </si>
  <si>
    <t>Jelgava</t>
  </si>
  <si>
    <t>Liepāja</t>
  </si>
  <si>
    <t>Rēzekne</t>
  </si>
  <si>
    <t>Ventspils</t>
  </si>
  <si>
    <t>Aizkraukles novads</t>
  </si>
  <si>
    <t>Alūksnes novads</t>
  </si>
  <si>
    <t>Augšdaugavas novads</t>
  </si>
  <si>
    <t>Balvu novads</t>
  </si>
  <si>
    <t>Bauskas novads</t>
  </si>
  <si>
    <t>Cēsu novads</t>
  </si>
  <si>
    <t>Dienvidkurzemes novads</t>
  </si>
  <si>
    <t>Dobeles novads</t>
  </si>
  <si>
    <t>Gulbenes novads</t>
  </si>
  <si>
    <t>Jelgavas novads</t>
  </si>
  <si>
    <t>Jēkabpils novads</t>
  </si>
  <si>
    <t>Krāslavas novads</t>
  </si>
  <si>
    <t>Kuldīgas novads</t>
  </si>
  <si>
    <t>Limbažu novads</t>
  </si>
  <si>
    <t>Līvānu novads</t>
  </si>
  <si>
    <t>Ludzas novads</t>
  </si>
  <si>
    <t>Madonas novads</t>
  </si>
  <si>
    <t>Ogres novads</t>
  </si>
  <si>
    <t>Preiļu novads</t>
  </si>
  <si>
    <t>Rēzeknes novads</t>
  </si>
  <si>
    <t>Saldus novads</t>
  </si>
  <si>
    <t>Siguldas novads</t>
  </si>
  <si>
    <t>Smiltenes novads</t>
  </si>
  <si>
    <t>Talsu novads</t>
  </si>
  <si>
    <t>Tukuma novads</t>
  </si>
  <si>
    <t>Valkas novads</t>
  </si>
  <si>
    <t>Valmieras novads</t>
  </si>
  <si>
    <t>Ventspils novads</t>
  </si>
  <si>
    <t>Kopā</t>
  </si>
  <si>
    <t>I ceturksnis</t>
  </si>
  <si>
    <t>III ceturksnis</t>
  </si>
  <si>
    <t>Mēnesis</t>
  </si>
  <si>
    <t>Ceturksnis un (%) sadalījums</t>
  </si>
  <si>
    <t>IIN prognoze ceturksnī</t>
  </si>
  <si>
    <t>IIN prognoze mēnesī</t>
  </si>
  <si>
    <t>IIN prognoze nedēļā</t>
  </si>
  <si>
    <t>IIN gada prognoze</t>
  </si>
  <si>
    <t>Rīga*</t>
  </si>
  <si>
    <t>Ādažu novads*</t>
  </si>
  <si>
    <t>Jūrmala*</t>
  </si>
  <si>
    <t>Ķekavas novads*</t>
  </si>
  <si>
    <t>Mārupes novads*</t>
  </si>
  <si>
    <t>Olaines novads*</t>
  </si>
  <si>
    <t>Ropažu novads*</t>
  </si>
  <si>
    <t>Salaspils novads*</t>
  </si>
  <si>
    <t>Saulkrastu novads*</t>
  </si>
  <si>
    <t>* no norādītās IIN prognozes tiks ieturētas iemaksas pašvaldību finanšu izlīdzināšanas fondā</t>
  </si>
  <si>
    <t>IIN prognoze 2026.gadam</t>
  </si>
  <si>
    <t>IIN koeficients</t>
  </si>
  <si>
    <t>Iedzīvotāju ienākuma nodokļa (IIN) prognozes sadalījums pa pašvaldībām atbilstoši IIN ieskaitīšanas kārtībai 2026.gadā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</si>
</sst>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00000"/>
    <numFmt numFmtId="165" formatCode="#,##0.00000"/>
    <numFmt numFmtId="166" formatCode="#,##0.0000000000"/>
  </numFmts>
  <fonts count="11" x14ac:knownFonts="1">
    <font>
      <sz val="12"/>
      <color theme="1"/>
      <name val="Times New Roman"/>
      <family val="2"/>
      <charset val="186"/>
    </font>
    <font>
      <sz val="12"/>
      <color theme="1"/>
      <name val="Times New Roman"/>
      <family val="2"/>
      <charset val="186"/>
    </font>
    <font>
      <sz val="9"/>
      <color theme="1"/>
      <name val="Franklin Gothic Book"/>
      <family val="2"/>
      <charset val="186"/>
    </font>
    <font>
      <b/>
      <sz val="9"/>
      <color theme="1"/>
      <name val="Franklin Gothic Book"/>
      <family val="2"/>
      <charset val="186"/>
    </font>
    <font>
      <sz val="9"/>
      <name val="Franklin Gothic Book"/>
      <family val="2"/>
      <charset val="186"/>
    </font>
    <font>
      <sz val="10"/>
      <color theme="1"/>
      <name val="Franklin Gothic Book"/>
      <family val="2"/>
      <charset val="186"/>
    </font>
    <font>
      <b/>
      <sz val="10"/>
      <color theme="1"/>
      <name val="Franklin Gothic Book"/>
      <family val="2"/>
      <charset val="186"/>
    </font>
    <font>
      <b/>
      <sz val="10"/>
      <color theme="3" tint="0.499984740745262"/>
      <name val="Franklin Gothic Book"/>
      <family val="2"/>
      <charset val="186"/>
    </font>
    <font>
      <b/>
      <sz val="10"/>
      <name val="Franklin Gothic Book"/>
      <family val="2"/>
      <charset val="186"/>
    </font>
    <font>
      <b/>
      <sz val="12"/>
      <color theme="1"/>
      <name val="Franklin Gothic Book"/>
      <family val="2"/>
      <charset val="186"/>
    </font>
    <font>
      <i/>
      <sz val="9"/>
      <color theme="1"/>
      <name val="Franklin Gothic Book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3" fontId="2" fillId="0" borderId="0" xfId="0" applyNumberFormat="1" applyFont="1"/>
    <xf numFmtId="3" fontId="2" fillId="2" borderId="4" xfId="0" applyNumberFormat="1" applyFont="1" applyFill="1" applyBorder="1" applyAlignment="1">
      <alignment horizontal="center" vertical="center"/>
    </xf>
    <xf numFmtId="3" fontId="2" fillId="3" borderId="4" xfId="0" applyNumberFormat="1" applyFont="1" applyFill="1" applyBorder="1" applyAlignment="1">
      <alignment horizontal="center"/>
    </xf>
    <xf numFmtId="3" fontId="2" fillId="4" borderId="4" xfId="0" applyNumberFormat="1" applyFont="1" applyFill="1" applyBorder="1" applyAlignment="1">
      <alignment horizontal="center"/>
    </xf>
    <xf numFmtId="3" fontId="2" fillId="5" borderId="4" xfId="0" applyNumberFormat="1" applyFont="1" applyFill="1" applyBorder="1" applyAlignment="1">
      <alignment horizontal="center"/>
    </xf>
    <xf numFmtId="3" fontId="2" fillId="5" borderId="5" xfId="0" applyNumberFormat="1" applyFont="1" applyFill="1" applyBorder="1" applyAlignment="1">
      <alignment horizontal="center"/>
    </xf>
    <xf numFmtId="3" fontId="2" fillId="2" borderId="4" xfId="0" applyNumberFormat="1" applyFont="1" applyFill="1" applyBorder="1" applyAlignment="1">
      <alignment horizontal="center"/>
    </xf>
    <xf numFmtId="3" fontId="2" fillId="3" borderId="4" xfId="0" applyNumberFormat="1" applyFont="1" applyFill="1" applyBorder="1" applyAlignment="1">
      <alignment horizontal="center" vertical="center"/>
    </xf>
    <xf numFmtId="3" fontId="2" fillId="4" borderId="4" xfId="0" applyNumberFormat="1" applyFont="1" applyFill="1" applyBorder="1" applyAlignment="1">
      <alignment horizontal="center" vertical="center"/>
    </xf>
    <xf numFmtId="3" fontId="2" fillId="5" borderId="4" xfId="0" applyNumberFormat="1" applyFont="1" applyFill="1" applyBorder="1" applyAlignment="1">
      <alignment horizontal="center" vertical="center"/>
    </xf>
    <xf numFmtId="3" fontId="2" fillId="5" borderId="5" xfId="0" applyNumberFormat="1" applyFont="1" applyFill="1" applyBorder="1" applyAlignment="1">
      <alignment horizontal="center" vertical="center"/>
    </xf>
    <xf numFmtId="3" fontId="3" fillId="0" borderId="4" xfId="0" applyNumberFormat="1" applyFont="1" applyBorder="1"/>
    <xf numFmtId="3" fontId="3" fillId="2" borderId="4" xfId="0" applyNumberFormat="1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3" fontId="3" fillId="5" borderId="4" xfId="0" applyNumberFormat="1" applyFont="1" applyFill="1" applyBorder="1" applyAlignment="1">
      <alignment horizontal="center"/>
    </xf>
    <xf numFmtId="3" fontId="4" fillId="6" borderId="8" xfId="0" applyNumberFormat="1" applyFont="1" applyFill="1" applyBorder="1" applyAlignment="1">
      <alignment vertical="center" wrapText="1"/>
    </xf>
    <xf numFmtId="3" fontId="2" fillId="2" borderId="4" xfId="0" applyNumberFormat="1" applyFont="1" applyFill="1" applyBorder="1"/>
    <xf numFmtId="3" fontId="2" fillId="3" borderId="4" xfId="0" applyNumberFormat="1" applyFont="1" applyFill="1" applyBorder="1"/>
    <xf numFmtId="3" fontId="2" fillId="4" borderId="4" xfId="0" applyNumberFormat="1" applyFont="1" applyFill="1" applyBorder="1"/>
    <xf numFmtId="3" fontId="2" fillId="5" borderId="4" xfId="0" applyNumberFormat="1" applyFont="1" applyFill="1" applyBorder="1"/>
    <xf numFmtId="3" fontId="3" fillId="2" borderId="4" xfId="0" applyNumberFormat="1" applyFont="1" applyFill="1" applyBorder="1"/>
    <xf numFmtId="3" fontId="3" fillId="3" borderId="4" xfId="0" applyNumberFormat="1" applyFont="1" applyFill="1" applyBorder="1"/>
    <xf numFmtId="3" fontId="3" fillId="4" borderId="4" xfId="0" applyNumberFormat="1" applyFont="1" applyFill="1" applyBorder="1"/>
    <xf numFmtId="3" fontId="3" fillId="5" borderId="4" xfId="0" applyNumberFormat="1" applyFont="1" applyFill="1" applyBorder="1"/>
    <xf numFmtId="3" fontId="5" fillId="0" borderId="0" xfId="0" applyNumberFormat="1" applyFont="1"/>
    <xf numFmtId="9" fontId="6" fillId="2" borderId="2" xfId="1" applyFont="1" applyFill="1" applyBorder="1" applyAlignment="1"/>
    <xf numFmtId="9" fontId="6" fillId="3" borderId="2" xfId="1" applyFont="1" applyFill="1" applyBorder="1" applyAlignment="1"/>
    <xf numFmtId="9" fontId="6" fillId="4" borderId="2" xfId="1" applyFont="1" applyFill="1" applyBorder="1" applyAlignment="1"/>
    <xf numFmtId="9" fontId="6" fillId="5" borderId="3" xfId="1" applyFont="1" applyFill="1" applyBorder="1" applyAlignment="1"/>
    <xf numFmtId="3" fontId="2" fillId="2" borderId="11" xfId="0" applyNumberFormat="1" applyFont="1" applyFill="1" applyBorder="1" applyAlignment="1">
      <alignment horizontal="center" vertical="center"/>
    </xf>
    <xf numFmtId="3" fontId="2" fillId="2" borderId="11" xfId="0" applyNumberFormat="1" applyFont="1" applyFill="1" applyBorder="1" applyAlignment="1">
      <alignment horizontal="center"/>
    </xf>
    <xf numFmtId="3" fontId="2" fillId="0" borderId="12" xfId="0" applyNumberFormat="1" applyFont="1" applyBorder="1" applyAlignment="1">
      <alignment horizontal="right"/>
    </xf>
    <xf numFmtId="3" fontId="2" fillId="0" borderId="13" xfId="0" applyNumberFormat="1" applyFont="1" applyBorder="1" applyAlignment="1">
      <alignment horizontal="right"/>
    </xf>
    <xf numFmtId="3" fontId="4" fillId="0" borderId="13" xfId="0" applyNumberFormat="1" applyFont="1" applyBorder="1" applyAlignment="1">
      <alignment horizontal="right" vertical="center" wrapText="1"/>
    </xf>
    <xf numFmtId="3" fontId="2" fillId="0" borderId="14" xfId="0" applyNumberFormat="1" applyFont="1" applyBorder="1" applyAlignment="1">
      <alignment horizontal="right"/>
    </xf>
    <xf numFmtId="3" fontId="7" fillId="0" borderId="0" xfId="0" applyNumberFormat="1" applyFont="1" applyAlignment="1">
      <alignment horizontal="right"/>
    </xf>
    <xf numFmtId="3" fontId="6" fillId="0" borderId="4" xfId="0" applyNumberFormat="1" applyFont="1" applyBorder="1" applyAlignment="1">
      <alignment wrapText="1"/>
    </xf>
    <xf numFmtId="3" fontId="8" fillId="0" borderId="11" xfId="0" applyNumberFormat="1" applyFont="1" applyBorder="1" applyAlignment="1">
      <alignment vertical="center"/>
    </xf>
    <xf numFmtId="3" fontId="9" fillId="0" borderId="0" xfId="0" applyNumberFormat="1" applyFont="1"/>
    <xf numFmtId="3" fontId="10" fillId="0" borderId="0" xfId="0" applyNumberFormat="1" applyFont="1"/>
    <xf numFmtId="4" fontId="2" fillId="0" borderId="0" xfId="0" applyNumberFormat="1" applyFont="1"/>
    <xf numFmtId="3" fontId="3" fillId="0" borderId="4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right"/>
    </xf>
    <xf numFmtId="164" fontId="4" fillId="6" borderId="8" xfId="0" applyNumberFormat="1" applyFont="1" applyFill="1" applyBorder="1" applyAlignment="1">
      <alignment vertical="center" wrapText="1"/>
    </xf>
    <xf numFmtId="164" fontId="2" fillId="0" borderId="4" xfId="0" applyNumberFormat="1" applyFont="1" applyBorder="1"/>
    <xf numFmtId="164" fontId="3" fillId="0" borderId="4" xfId="0" applyNumberFormat="1" applyFont="1" applyBorder="1"/>
    <xf numFmtId="165" fontId="2" fillId="0" borderId="0" xfId="0" applyNumberFormat="1" applyFont="1"/>
    <xf numFmtId="164" fontId="2" fillId="0" borderId="0" xfId="0" applyNumberFormat="1" applyFont="1"/>
    <xf numFmtId="166" fontId="2" fillId="0" borderId="0" xfId="0" applyNumberFormat="1" applyFont="1"/>
    <xf numFmtId="4" fontId="2" fillId="2" borderId="9" xfId="0" applyNumberFormat="1" applyFont="1" applyFill="1" applyBorder="1" applyAlignment="1">
      <alignment horizontal="center"/>
    </xf>
    <xf numFmtId="4" fontId="2" fillId="2" borderId="6" xfId="0" applyNumberFormat="1" applyFont="1" applyFill="1" applyBorder="1" applyAlignment="1">
      <alignment horizontal="center"/>
    </xf>
    <xf numFmtId="4" fontId="2" fillId="3" borderId="6" xfId="0" applyNumberFormat="1" applyFont="1" applyFill="1" applyBorder="1" applyAlignment="1">
      <alignment horizontal="center"/>
    </xf>
    <xf numFmtId="4" fontId="2" fillId="0" borderId="0" xfId="1" applyNumberFormat="1" applyFont="1"/>
    <xf numFmtId="4" fontId="2" fillId="4" borderId="6" xfId="0" applyNumberFormat="1" applyFont="1" applyFill="1" applyBorder="1" applyAlignment="1">
      <alignment horizontal="center"/>
    </xf>
    <xf numFmtId="4" fontId="2" fillId="5" borderId="6" xfId="0" applyNumberFormat="1" applyFont="1" applyFill="1" applyBorder="1" applyAlignment="1">
      <alignment horizontal="center"/>
    </xf>
    <xf numFmtId="4" fontId="2" fillId="5" borderId="7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3" fontId="6" fillId="2" borderId="1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3" fontId="6" fillId="4" borderId="2" xfId="0" applyNumberFormat="1" applyFont="1" applyFill="1" applyBorder="1" applyAlignment="1">
      <alignment horizontal="center"/>
    </xf>
    <xf numFmtId="3" fontId="6" fillId="5" borderId="2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 vertical="center"/>
    </xf>
    <xf numFmtId="3" fontId="6" fillId="2" borderId="4" xfId="0" applyNumberFormat="1" applyFont="1" applyFill="1" applyBorder="1" applyAlignment="1">
      <alignment horizontal="center" vertical="center"/>
    </xf>
    <xf numFmtId="3" fontId="6" fillId="3" borderId="4" xfId="0" applyNumberFormat="1" applyFont="1" applyFill="1" applyBorder="1" applyAlignment="1">
      <alignment horizontal="center"/>
    </xf>
    <xf numFmtId="3" fontId="6" fillId="4" borderId="4" xfId="0" applyNumberFormat="1" applyFont="1" applyFill="1" applyBorder="1" applyAlignment="1">
      <alignment horizontal="center"/>
    </xf>
    <xf numFmtId="3" fontId="6" fillId="5" borderId="4" xfId="0" applyNumberFormat="1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93021-0FB0-4A62-9BE5-40AB6E7B4737}">
  <dimension ref="A2:Q72"/>
  <sheetViews>
    <sheetView tabSelected="1" workbookViewId="0">
      <selection activeCell="A2" sqref="A2"/>
    </sheetView>
  </sheetViews>
  <sheetFormatPr defaultColWidth="9" defaultRowHeight="12.75" x14ac:dyDescent="0.25"/>
  <cols>
    <col min="1" max="2" width="18.25" style="1" customWidth="1"/>
    <col min="3" max="3" width="19.125" style="1" customWidth="1"/>
    <col min="4" max="4" width="14.375" style="1" customWidth="1"/>
    <col min="5" max="5" width="14.25" style="1" customWidth="1"/>
    <col min="6" max="6" width="16" style="1" customWidth="1"/>
    <col min="7" max="7" width="14.5" style="1" customWidth="1"/>
    <col min="8" max="8" width="14.375" style="1" customWidth="1"/>
    <col min="9" max="9" width="13.875" style="1" customWidth="1"/>
    <col min="10" max="10" width="13.75" style="1" customWidth="1"/>
    <col min="11" max="11" width="14.5" style="1" customWidth="1"/>
    <col min="12" max="12" width="14.875" style="1" customWidth="1"/>
    <col min="13" max="13" width="14.75" style="1" customWidth="1"/>
    <col min="14" max="14" width="14.5" style="1" customWidth="1"/>
    <col min="15" max="15" width="14.625" style="1" customWidth="1"/>
    <col min="16" max="16" width="11.125" style="1" bestFit="1" customWidth="1"/>
    <col min="17" max="17" width="11.25" style="1" customWidth="1"/>
    <col min="18" max="16384" width="9" style="1"/>
  </cols>
  <sheetData>
    <row r="2" spans="1:17" s="40" customFormat="1" ht="16.5" x14ac:dyDescent="0.3">
      <c r="A2" s="40" t="s">
        <v>73</v>
      </c>
    </row>
    <row r="4" spans="1:17" ht="27" x14ac:dyDescent="0.25">
      <c r="B4" s="38" t="s">
        <v>71</v>
      </c>
      <c r="C4" s="39">
        <v>2277717780</v>
      </c>
      <c r="G4" s="55"/>
      <c r="H4" s="55"/>
      <c r="I4" s="55"/>
      <c r="J4" s="42"/>
      <c r="K4" s="42"/>
      <c r="L4" s="42"/>
      <c r="M4" s="42"/>
      <c r="N4" s="42"/>
      <c r="O4" s="42"/>
    </row>
    <row r="5" spans="1:17" ht="13.5" thickBot="1" x14ac:dyDescent="0.3"/>
    <row r="6" spans="1:17" s="26" customFormat="1" ht="13.5" x14ac:dyDescent="0.25">
      <c r="C6" s="33" t="s">
        <v>56</v>
      </c>
      <c r="D6" s="59" t="s">
        <v>53</v>
      </c>
      <c r="E6" s="60"/>
      <c r="F6" s="27">
        <v>0.22</v>
      </c>
      <c r="G6" s="61" t="s">
        <v>0</v>
      </c>
      <c r="H6" s="61"/>
      <c r="I6" s="28">
        <v>0.23</v>
      </c>
      <c r="J6" s="62" t="s">
        <v>54</v>
      </c>
      <c r="K6" s="62"/>
      <c r="L6" s="29">
        <v>0.27</v>
      </c>
      <c r="M6" s="63" t="s">
        <v>1</v>
      </c>
      <c r="N6" s="63"/>
      <c r="O6" s="30">
        <v>0.28000000000000003</v>
      </c>
    </row>
    <row r="7" spans="1:17" s="26" customFormat="1" ht="13.5" x14ac:dyDescent="0.25">
      <c r="C7" s="34" t="s">
        <v>57</v>
      </c>
      <c r="D7" s="64">
        <f>ROUND(F6*C4,0)</f>
        <v>501097912</v>
      </c>
      <c r="E7" s="65"/>
      <c r="F7" s="65"/>
      <c r="G7" s="66">
        <f>ROUND(I6*C4,0)</f>
        <v>523875089</v>
      </c>
      <c r="H7" s="66"/>
      <c r="I7" s="66"/>
      <c r="J7" s="67">
        <f>ROUND(L6*C4,0)</f>
        <v>614983801</v>
      </c>
      <c r="K7" s="67"/>
      <c r="L7" s="67"/>
      <c r="M7" s="68">
        <f>ROUND(O6*C4,0)</f>
        <v>637760978</v>
      </c>
      <c r="N7" s="68"/>
      <c r="O7" s="69"/>
    </row>
    <row r="8" spans="1:17" x14ac:dyDescent="0.25">
      <c r="C8" s="35" t="s">
        <v>55</v>
      </c>
      <c r="D8" s="31" t="s">
        <v>2</v>
      </c>
      <c r="E8" s="2" t="s">
        <v>3</v>
      </c>
      <c r="F8" s="2" t="s">
        <v>4</v>
      </c>
      <c r="G8" s="3" t="s">
        <v>5</v>
      </c>
      <c r="H8" s="3" t="s">
        <v>6</v>
      </c>
      <c r="I8" s="3" t="s">
        <v>7</v>
      </c>
      <c r="J8" s="4" t="s">
        <v>8</v>
      </c>
      <c r="K8" s="4" t="s">
        <v>9</v>
      </c>
      <c r="L8" s="4" t="s">
        <v>10</v>
      </c>
      <c r="M8" s="5" t="s">
        <v>11</v>
      </c>
      <c r="N8" s="5" t="s">
        <v>12</v>
      </c>
      <c r="O8" s="6" t="s">
        <v>13</v>
      </c>
    </row>
    <row r="9" spans="1:17" x14ac:dyDescent="0.25">
      <c r="C9" s="34" t="s">
        <v>58</v>
      </c>
      <c r="D9" s="32">
        <f>ROUND(D7/3,0)</f>
        <v>167032637</v>
      </c>
      <c r="E9" s="7">
        <f>ROUND(D7/3,0)</f>
        <v>167032637</v>
      </c>
      <c r="F9" s="7">
        <f>ROUND(D7/3,0)+1</f>
        <v>167032638</v>
      </c>
      <c r="G9" s="3">
        <f>ROUND(G7/3,0)-1</f>
        <v>174625029</v>
      </c>
      <c r="H9" s="3">
        <f>ROUND(G7/3,0)</f>
        <v>174625030</v>
      </c>
      <c r="I9" s="3">
        <f>ROUND(G7/3,0)</f>
        <v>174625030</v>
      </c>
      <c r="J9" s="4">
        <f>ROUND(J7/3,0)</f>
        <v>204994600</v>
      </c>
      <c r="K9" s="4">
        <f>ROUND(J7/3,0)+1</f>
        <v>204994601</v>
      </c>
      <c r="L9" s="4">
        <f>ROUND(J7/3,0)</f>
        <v>204994600</v>
      </c>
      <c r="M9" s="5">
        <f>ROUND(M7/3,0)</f>
        <v>212586993</v>
      </c>
      <c r="N9" s="5">
        <f>ROUND(M7/3,0)</f>
        <v>212586993</v>
      </c>
      <c r="O9" s="6">
        <f>ROUND(M7/3,0)-1</f>
        <v>212586992</v>
      </c>
    </row>
    <row r="10" spans="1:17" x14ac:dyDescent="0.25">
      <c r="C10" s="34" t="s">
        <v>14</v>
      </c>
      <c r="D10" s="31" t="s">
        <v>16</v>
      </c>
      <c r="E10" s="2" t="s">
        <v>16</v>
      </c>
      <c r="F10" s="2" t="s">
        <v>15</v>
      </c>
      <c r="G10" s="8" t="s">
        <v>16</v>
      </c>
      <c r="H10" s="8" t="s">
        <v>16</v>
      </c>
      <c r="I10" s="8" t="s">
        <v>15</v>
      </c>
      <c r="J10" s="9" t="s">
        <v>16</v>
      </c>
      <c r="K10" s="9" t="s">
        <v>16</v>
      </c>
      <c r="L10" s="9" t="s">
        <v>15</v>
      </c>
      <c r="M10" s="10" t="s">
        <v>16</v>
      </c>
      <c r="N10" s="10" t="s">
        <v>16</v>
      </c>
      <c r="O10" s="11" t="s">
        <v>16</v>
      </c>
    </row>
    <row r="11" spans="1:17" ht="13.5" thickBot="1" x14ac:dyDescent="0.3">
      <c r="C11" s="36" t="s">
        <v>59</v>
      </c>
      <c r="D11" s="52">
        <f>D9/4</f>
        <v>41758159.25</v>
      </c>
      <c r="E11" s="53">
        <f>E9/4</f>
        <v>41758159.25</v>
      </c>
      <c r="F11" s="53">
        <f>F9/5</f>
        <v>33406527.600000001</v>
      </c>
      <c r="G11" s="54">
        <f>G9/4</f>
        <v>43656257.25</v>
      </c>
      <c r="H11" s="54">
        <f>H9/4</f>
        <v>43656257.5</v>
      </c>
      <c r="I11" s="54">
        <f>I9/5</f>
        <v>34925006</v>
      </c>
      <c r="J11" s="56">
        <f>J9/4</f>
        <v>51248650</v>
      </c>
      <c r="K11" s="56">
        <f>K9/4</f>
        <v>51248650.25</v>
      </c>
      <c r="L11" s="56">
        <f>L9/5</f>
        <v>40998920</v>
      </c>
      <c r="M11" s="57">
        <f>M9/4</f>
        <v>53146748.25</v>
      </c>
      <c r="N11" s="57">
        <f>N9/4</f>
        <v>53146748.25</v>
      </c>
      <c r="O11" s="58">
        <f>O9/4</f>
        <v>53146748</v>
      </c>
    </row>
    <row r="12" spans="1:17" ht="13.5" x14ac:dyDescent="0.25">
      <c r="A12" s="37"/>
      <c r="B12" s="37"/>
    </row>
    <row r="14" spans="1:17" x14ac:dyDescent="0.25">
      <c r="A14" s="12" t="s">
        <v>17</v>
      </c>
      <c r="B14" s="43" t="s">
        <v>72</v>
      </c>
      <c r="C14" s="43" t="s">
        <v>60</v>
      </c>
      <c r="D14" s="13" t="s">
        <v>18</v>
      </c>
      <c r="E14" s="13" t="s">
        <v>18</v>
      </c>
      <c r="F14" s="13" t="s">
        <v>18</v>
      </c>
      <c r="G14" s="14" t="s">
        <v>18</v>
      </c>
      <c r="H14" s="14" t="s">
        <v>18</v>
      </c>
      <c r="I14" s="14" t="s">
        <v>18</v>
      </c>
      <c r="J14" s="15" t="s">
        <v>18</v>
      </c>
      <c r="K14" s="15" t="s">
        <v>18</v>
      </c>
      <c r="L14" s="15" t="s">
        <v>18</v>
      </c>
      <c r="M14" s="16" t="s">
        <v>18</v>
      </c>
      <c r="N14" s="16" t="s">
        <v>18</v>
      </c>
      <c r="O14" s="16" t="s">
        <v>18</v>
      </c>
    </row>
    <row r="15" spans="1:17" x14ac:dyDescent="0.25">
      <c r="A15" s="17" t="s">
        <v>19</v>
      </c>
      <c r="B15" s="46">
        <v>2.56564397</v>
      </c>
      <c r="C15" s="17">
        <v>58438129</v>
      </c>
      <c r="D15" s="18">
        <f>B15*D$11/100</f>
        <v>1071365.6947806224</v>
      </c>
      <c r="E15" s="18">
        <f>B15*E$11/100</f>
        <v>1071365.6947806224</v>
      </c>
      <c r="F15" s="18">
        <f>B15*F$11/100</f>
        <v>857092.5609557858</v>
      </c>
      <c r="G15" s="19">
        <f>B15*G$11/100</f>
        <v>1120064.1316623129</v>
      </c>
      <c r="H15" s="19">
        <f>B15*H$11/100</f>
        <v>1120064.1380764227</v>
      </c>
      <c r="I15" s="19">
        <f>B15*I$11/100</f>
        <v>896051.31046113814</v>
      </c>
      <c r="J15" s="20">
        <f>B15*J$11/100</f>
        <v>1314857.898431405</v>
      </c>
      <c r="K15" s="20">
        <f>B15*K$11/100</f>
        <v>1314857.9048455148</v>
      </c>
      <c r="L15" s="20">
        <f>B15*L$11/100</f>
        <v>1051886.3187451242</v>
      </c>
      <c r="M15" s="21">
        <f>B15*M$11/100</f>
        <v>1363556.3417272056</v>
      </c>
      <c r="N15" s="21">
        <f>B15*N$11/100</f>
        <v>1363556.3417272056</v>
      </c>
      <c r="O15" s="21">
        <f>B15*O$11/100</f>
        <v>1363556.3353130955</v>
      </c>
      <c r="Q15" s="49"/>
    </row>
    <row r="16" spans="1:17" x14ac:dyDescent="0.25">
      <c r="A16" s="17" t="s">
        <v>20</v>
      </c>
      <c r="B16" s="46">
        <v>2.7744392699999998</v>
      </c>
      <c r="C16" s="17">
        <v>63193897</v>
      </c>
      <c r="D16" s="18">
        <f t="shared" ref="D16:D56" si="0">B16*D$11/100</f>
        <v>1158554.7686611374</v>
      </c>
      <c r="E16" s="18">
        <f t="shared" ref="E16:E56" si="1">B16*E$11/100</f>
        <v>1158554.7686611374</v>
      </c>
      <c r="F16" s="18">
        <f t="shared" ref="F16:F56" si="2">B16*F$11/100</f>
        <v>926843.82047778845</v>
      </c>
      <c r="G16" s="19">
        <f t="shared" ref="G16:G56" si="3">B16*G$11/100</f>
        <v>1211216.344956222</v>
      </c>
      <c r="H16" s="19">
        <f t="shared" ref="H16:H56" si="4">B16*H$11/100</f>
        <v>1211216.3518923202</v>
      </c>
      <c r="I16" s="19">
        <f t="shared" ref="I16:I56" si="5">B16*I$11/100</f>
        <v>968973.08151385607</v>
      </c>
      <c r="J16" s="20">
        <f t="shared" ref="J16:J56" si="6">B16*J$11/100</f>
        <v>1421862.6709448548</v>
      </c>
      <c r="K16" s="20">
        <f t="shared" ref="K16:K56" si="7">B16*K$11/100</f>
        <v>1421862.6778809531</v>
      </c>
      <c r="L16" s="20">
        <f t="shared" ref="L16:L56" si="8">B16*L$11/100</f>
        <v>1137490.1367558839</v>
      </c>
      <c r="M16" s="21">
        <f t="shared" ref="M16:M56" si="9">B16*M$11/100</f>
        <v>1474524.2541760376</v>
      </c>
      <c r="N16" s="21">
        <f t="shared" ref="N16:N56" si="10">B16*N$11/100</f>
        <v>1474524.2541760376</v>
      </c>
      <c r="O16" s="21">
        <f t="shared" ref="O16:O56" si="11">B16*O$11/100</f>
        <v>1474524.2472399396</v>
      </c>
      <c r="Q16" s="49"/>
    </row>
    <row r="17" spans="1:17" x14ac:dyDescent="0.25">
      <c r="A17" s="17" t="s">
        <v>63</v>
      </c>
      <c r="B17" s="46">
        <v>3.7279824499999998</v>
      </c>
      <c r="C17" s="17">
        <v>84912919</v>
      </c>
      <c r="D17" s="18">
        <f t="shared" si="0"/>
        <v>1556736.8482830515</v>
      </c>
      <c r="E17" s="18">
        <f t="shared" si="1"/>
        <v>1556736.8482830515</v>
      </c>
      <c r="F17" s="18">
        <f t="shared" si="2"/>
        <v>1245389.4860824062</v>
      </c>
      <c r="G17" s="19">
        <f t="shared" si="3"/>
        <v>1627497.6086068526</v>
      </c>
      <c r="H17" s="19">
        <f t="shared" si="4"/>
        <v>1627497.6179268085</v>
      </c>
      <c r="I17" s="19">
        <f t="shared" si="5"/>
        <v>1301998.0943414469</v>
      </c>
      <c r="J17" s="20">
        <f t="shared" si="6"/>
        <v>1910540.6778619247</v>
      </c>
      <c r="K17" s="20">
        <f t="shared" si="7"/>
        <v>1910540.6871818812</v>
      </c>
      <c r="L17" s="20">
        <f t="shared" si="8"/>
        <v>1528432.5422895399</v>
      </c>
      <c r="M17" s="21">
        <f t="shared" si="9"/>
        <v>1981301.447505682</v>
      </c>
      <c r="N17" s="21">
        <f t="shared" si="10"/>
        <v>1981301.447505682</v>
      </c>
      <c r="O17" s="21">
        <f t="shared" si="11"/>
        <v>1981301.4381857258</v>
      </c>
      <c r="Q17" s="49"/>
    </row>
    <row r="18" spans="1:17" x14ac:dyDescent="0.25">
      <c r="A18" s="17" t="s">
        <v>21</v>
      </c>
      <c r="B18" s="46">
        <v>2.6657682899999999</v>
      </c>
      <c r="C18" s="17">
        <v>60718678</v>
      </c>
      <c r="D18" s="18">
        <f t="shared" si="0"/>
        <v>1113175.7677742017</v>
      </c>
      <c r="E18" s="18">
        <f t="shared" si="1"/>
        <v>1113175.7677742017</v>
      </c>
      <c r="F18" s="18">
        <f t="shared" si="2"/>
        <v>890540.61955089809</v>
      </c>
      <c r="G18" s="19">
        <f t="shared" si="3"/>
        <v>1163774.662371326</v>
      </c>
      <c r="H18" s="19">
        <f t="shared" si="4"/>
        <v>1163774.6690357467</v>
      </c>
      <c r="I18" s="19">
        <f t="shared" si="5"/>
        <v>931019.73522859742</v>
      </c>
      <c r="J18" s="20">
        <f t="shared" si="6"/>
        <v>1366170.2607530849</v>
      </c>
      <c r="K18" s="20">
        <f t="shared" si="7"/>
        <v>1366170.2674175056</v>
      </c>
      <c r="L18" s="20">
        <f t="shared" si="8"/>
        <v>1092936.208602468</v>
      </c>
      <c r="M18" s="21">
        <f t="shared" si="9"/>
        <v>1416769.1620146299</v>
      </c>
      <c r="N18" s="21">
        <f t="shared" si="10"/>
        <v>1416769.1620146299</v>
      </c>
      <c r="O18" s="21">
        <f t="shared" si="11"/>
        <v>1416769.1553502092</v>
      </c>
      <c r="Q18" s="49"/>
    </row>
    <row r="19" spans="1:17" x14ac:dyDescent="0.25">
      <c r="A19" s="17" t="s">
        <v>22</v>
      </c>
      <c r="B19" s="46">
        <v>0.94450767000000002</v>
      </c>
      <c r="C19" s="17">
        <v>21513219</v>
      </c>
      <c r="D19" s="18">
        <f t="shared" si="0"/>
        <v>394409.01696706453</v>
      </c>
      <c r="E19" s="18">
        <f t="shared" si="1"/>
        <v>394409.01696706453</v>
      </c>
      <c r="F19" s="18">
        <f t="shared" si="2"/>
        <v>315527.21546266694</v>
      </c>
      <c r="G19" s="19">
        <f t="shared" si="3"/>
        <v>412336.69816118106</v>
      </c>
      <c r="H19" s="19">
        <f t="shared" si="4"/>
        <v>412336.70052245026</v>
      </c>
      <c r="I19" s="19">
        <f t="shared" si="5"/>
        <v>329869.36041796021</v>
      </c>
      <c r="J19" s="20">
        <f t="shared" si="6"/>
        <v>484047.43002145499</v>
      </c>
      <c r="K19" s="20">
        <f t="shared" si="7"/>
        <v>484047.43238272419</v>
      </c>
      <c r="L19" s="20">
        <f t="shared" si="8"/>
        <v>387237.94401716406</v>
      </c>
      <c r="M19" s="21">
        <f t="shared" si="9"/>
        <v>501975.11357684078</v>
      </c>
      <c r="N19" s="21">
        <f t="shared" si="10"/>
        <v>501975.11357684078</v>
      </c>
      <c r="O19" s="21">
        <f t="shared" si="11"/>
        <v>501975.11121557164</v>
      </c>
      <c r="P19" s="42"/>
      <c r="Q19" s="49"/>
    </row>
    <row r="20" spans="1:17" x14ac:dyDescent="0.25">
      <c r="A20" s="17" t="s">
        <v>61</v>
      </c>
      <c r="B20" s="46">
        <v>41.005331509999998</v>
      </c>
      <c r="C20" s="17">
        <v>933985726</v>
      </c>
      <c r="D20" s="18">
        <f t="shared" si="0"/>
        <v>17123071.632936228</v>
      </c>
      <c r="E20" s="18">
        <f t="shared" si="1"/>
        <v>17123071.632936228</v>
      </c>
      <c r="F20" s="18">
        <f t="shared" si="2"/>
        <v>13698457.388359647</v>
      </c>
      <c r="G20" s="19">
        <f t="shared" si="3"/>
        <v>17901393.010220908</v>
      </c>
      <c r="H20" s="19">
        <f t="shared" si="4"/>
        <v>17901393.112734236</v>
      </c>
      <c r="I20" s="19">
        <f t="shared" si="5"/>
        <v>14321114.49018739</v>
      </c>
      <c r="J20" s="20">
        <f t="shared" si="6"/>
        <v>21014678.826899614</v>
      </c>
      <c r="K20" s="20">
        <f t="shared" si="7"/>
        <v>21014678.929412942</v>
      </c>
      <c r="L20" s="20">
        <f t="shared" si="8"/>
        <v>16811743.061519694</v>
      </c>
      <c r="M20" s="21">
        <f t="shared" si="9"/>
        <v>21793000.306697622</v>
      </c>
      <c r="N20" s="21">
        <f t="shared" si="10"/>
        <v>21793000.306697622</v>
      </c>
      <c r="O20" s="21">
        <f t="shared" si="11"/>
        <v>21793000.204184294</v>
      </c>
      <c r="Q20" s="49"/>
    </row>
    <row r="21" spans="1:17" x14ac:dyDescent="0.25">
      <c r="A21" s="17" t="s">
        <v>23</v>
      </c>
      <c r="B21" s="46">
        <v>1.44688335</v>
      </c>
      <c r="C21" s="17">
        <v>32955919</v>
      </c>
      <c r="D21" s="18">
        <f t="shared" si="0"/>
        <v>604191.8534547349</v>
      </c>
      <c r="E21" s="18">
        <f t="shared" si="1"/>
        <v>604191.8534547349</v>
      </c>
      <c r="F21" s="18">
        <f t="shared" si="2"/>
        <v>483353.48565755464</v>
      </c>
      <c r="G21" s="19">
        <f t="shared" si="3"/>
        <v>631655.11738341791</v>
      </c>
      <c r="H21" s="19">
        <f t="shared" si="4"/>
        <v>631655.12100062624</v>
      </c>
      <c r="I21" s="19">
        <f t="shared" si="5"/>
        <v>505324.09680050099</v>
      </c>
      <c r="J21" s="20">
        <f t="shared" si="6"/>
        <v>741508.18394977495</v>
      </c>
      <c r="K21" s="20">
        <f t="shared" si="7"/>
        <v>741508.1875669834</v>
      </c>
      <c r="L21" s="20">
        <f t="shared" si="8"/>
        <v>593206.54715981998</v>
      </c>
      <c r="M21" s="21">
        <f t="shared" si="9"/>
        <v>768971.45149566641</v>
      </c>
      <c r="N21" s="21">
        <f t="shared" si="10"/>
        <v>768971.45149566641</v>
      </c>
      <c r="O21" s="21">
        <f t="shared" si="11"/>
        <v>768971.44787845807</v>
      </c>
      <c r="Q21" s="49"/>
    </row>
    <row r="22" spans="1:17" x14ac:dyDescent="0.25">
      <c r="A22" s="17" t="s">
        <v>24</v>
      </c>
      <c r="B22" s="46">
        <v>1.16052154</v>
      </c>
      <c r="C22" s="17">
        <v>26433406</v>
      </c>
      <c r="D22" s="18">
        <f t="shared" si="0"/>
        <v>484612.43280375242</v>
      </c>
      <c r="E22" s="18">
        <f t="shared" si="1"/>
        <v>484612.43280375242</v>
      </c>
      <c r="F22" s="18">
        <f t="shared" si="2"/>
        <v>387689.94856404507</v>
      </c>
      <c r="G22" s="19">
        <f t="shared" si="3"/>
        <v>506640.26894406159</v>
      </c>
      <c r="H22" s="19">
        <f t="shared" si="4"/>
        <v>506640.27184536547</v>
      </c>
      <c r="I22" s="19">
        <f t="shared" si="5"/>
        <v>405312.2174762924</v>
      </c>
      <c r="J22" s="20">
        <f t="shared" si="6"/>
        <v>594751.62220920995</v>
      </c>
      <c r="K22" s="20">
        <f t="shared" si="7"/>
        <v>594751.62511051388</v>
      </c>
      <c r="L22" s="20">
        <f t="shared" si="8"/>
        <v>475801.29776736797</v>
      </c>
      <c r="M22" s="21">
        <f t="shared" si="9"/>
        <v>616779.46125082311</v>
      </c>
      <c r="N22" s="21">
        <f t="shared" si="10"/>
        <v>616779.46125082311</v>
      </c>
      <c r="O22" s="21">
        <f t="shared" si="11"/>
        <v>616779.45834951918</v>
      </c>
      <c r="Q22" s="49"/>
    </row>
    <row r="23" spans="1:17" x14ac:dyDescent="0.25">
      <c r="A23" s="17" t="s">
        <v>25</v>
      </c>
      <c r="B23" s="46">
        <v>0.45745353999999999</v>
      </c>
      <c r="C23" s="17">
        <v>10419501</v>
      </c>
      <c r="D23" s="18">
        <f t="shared" si="0"/>
        <v>191024.17772796244</v>
      </c>
      <c r="E23" s="18">
        <f t="shared" si="1"/>
        <v>191024.17772796244</v>
      </c>
      <c r="F23" s="18">
        <f t="shared" si="2"/>
        <v>152819.34309727704</v>
      </c>
      <c r="G23" s="19">
        <f t="shared" si="3"/>
        <v>199707.09422163165</v>
      </c>
      <c r="H23" s="19">
        <f t="shared" si="4"/>
        <v>199707.0953652655</v>
      </c>
      <c r="I23" s="19">
        <f t="shared" si="5"/>
        <v>159765.67629221239</v>
      </c>
      <c r="J23" s="20">
        <f t="shared" si="6"/>
        <v>234438.76362720999</v>
      </c>
      <c r="K23" s="20">
        <f t="shared" si="7"/>
        <v>234438.76477084385</v>
      </c>
      <c r="L23" s="20">
        <f t="shared" si="8"/>
        <v>187551.01090176799</v>
      </c>
      <c r="M23" s="21">
        <f t="shared" si="9"/>
        <v>243121.68126451306</v>
      </c>
      <c r="N23" s="21">
        <f t="shared" si="10"/>
        <v>243121.68126451306</v>
      </c>
      <c r="O23" s="21">
        <f t="shared" si="11"/>
        <v>243121.6801208792</v>
      </c>
      <c r="Q23" s="49"/>
    </row>
    <row r="24" spans="1:17" x14ac:dyDescent="0.25">
      <c r="A24" s="17" t="s">
        <v>26</v>
      </c>
      <c r="B24" s="46">
        <v>0.64935873</v>
      </c>
      <c r="C24" s="17">
        <v>14790559</v>
      </c>
      <c r="D24" s="18">
        <f t="shared" si="0"/>
        <v>271160.25257717748</v>
      </c>
      <c r="E24" s="18">
        <f t="shared" si="1"/>
        <v>271160.25257717748</v>
      </c>
      <c r="F24" s="18">
        <f t="shared" si="2"/>
        <v>216928.20336045951</v>
      </c>
      <c r="G24" s="19">
        <f t="shared" si="3"/>
        <v>283485.71764413291</v>
      </c>
      <c r="H24" s="19">
        <f t="shared" si="4"/>
        <v>283485.71926752973</v>
      </c>
      <c r="I24" s="19">
        <f t="shared" si="5"/>
        <v>226788.5754140238</v>
      </c>
      <c r="J24" s="20">
        <f t="shared" si="6"/>
        <v>332787.58278214501</v>
      </c>
      <c r="K24" s="20">
        <f t="shared" si="7"/>
        <v>332787.58440554183</v>
      </c>
      <c r="L24" s="20">
        <f t="shared" si="8"/>
        <v>266230.06622571597</v>
      </c>
      <c r="M24" s="21">
        <f t="shared" si="9"/>
        <v>345113.04947249725</v>
      </c>
      <c r="N24" s="21">
        <f t="shared" si="10"/>
        <v>345113.04947249725</v>
      </c>
      <c r="O24" s="21">
        <f t="shared" si="11"/>
        <v>345113.04784910037</v>
      </c>
      <c r="Q24" s="49"/>
    </row>
    <row r="25" spans="1:17" x14ac:dyDescent="0.25">
      <c r="A25" s="17" t="s">
        <v>62</v>
      </c>
      <c r="B25" s="46">
        <v>1.82869729</v>
      </c>
      <c r="C25" s="17">
        <v>41652563</v>
      </c>
      <c r="D25" s="18">
        <f t="shared" si="0"/>
        <v>763630.32655863429</v>
      </c>
      <c r="E25" s="18">
        <f t="shared" si="1"/>
        <v>763630.32655863429</v>
      </c>
      <c r="F25" s="18">
        <f t="shared" si="2"/>
        <v>610904.26490430208</v>
      </c>
      <c r="G25" s="19">
        <f t="shared" si="3"/>
        <v>798340.79324617842</v>
      </c>
      <c r="H25" s="19">
        <f t="shared" si="4"/>
        <v>798340.79781792173</v>
      </c>
      <c r="I25" s="19">
        <f t="shared" si="5"/>
        <v>638672.63825433736</v>
      </c>
      <c r="J25" s="20">
        <f t="shared" si="6"/>
        <v>937182.673711585</v>
      </c>
      <c r="K25" s="20">
        <f t="shared" si="7"/>
        <v>937182.67828332831</v>
      </c>
      <c r="L25" s="20">
        <f t="shared" si="8"/>
        <v>749746.13896926807</v>
      </c>
      <c r="M25" s="21">
        <f t="shared" si="9"/>
        <v>971893.14497087244</v>
      </c>
      <c r="N25" s="21">
        <f t="shared" si="10"/>
        <v>971893.14497087244</v>
      </c>
      <c r="O25" s="21">
        <f t="shared" si="11"/>
        <v>971893.14039912925</v>
      </c>
      <c r="Q25" s="49"/>
    </row>
    <row r="26" spans="1:17" x14ac:dyDescent="0.25">
      <c r="A26" s="17" t="s">
        <v>27</v>
      </c>
      <c r="B26" s="46">
        <v>0.52867129999999996</v>
      </c>
      <c r="C26" s="17">
        <v>12041640</v>
      </c>
      <c r="D26" s="18">
        <f t="shared" si="0"/>
        <v>220763.40336304522</v>
      </c>
      <c r="E26" s="18">
        <f t="shared" si="1"/>
        <v>220763.40336304522</v>
      </c>
      <c r="F26" s="18">
        <f t="shared" si="2"/>
        <v>176610.7237477788</v>
      </c>
      <c r="G26" s="19">
        <f t="shared" si="3"/>
        <v>230798.10273491923</v>
      </c>
      <c r="H26" s="19">
        <f t="shared" si="4"/>
        <v>230798.10405659745</v>
      </c>
      <c r="I26" s="19">
        <f t="shared" si="5"/>
        <v>184638.48324527801</v>
      </c>
      <c r="J26" s="20">
        <f t="shared" si="6"/>
        <v>270936.90418744995</v>
      </c>
      <c r="K26" s="20">
        <f t="shared" si="7"/>
        <v>270936.90550912824</v>
      </c>
      <c r="L26" s="20">
        <f t="shared" si="8"/>
        <v>216749.52334995999</v>
      </c>
      <c r="M26" s="21">
        <f t="shared" si="9"/>
        <v>280971.60488100222</v>
      </c>
      <c r="N26" s="21">
        <f t="shared" si="10"/>
        <v>280971.60488100222</v>
      </c>
      <c r="O26" s="21">
        <f t="shared" si="11"/>
        <v>280971.60355932394</v>
      </c>
      <c r="Q26" s="49"/>
    </row>
    <row r="27" spans="1:17" x14ac:dyDescent="0.25">
      <c r="A27" s="17" t="s">
        <v>28</v>
      </c>
      <c r="B27" s="46">
        <v>1.7030382900000001</v>
      </c>
      <c r="C27" s="17">
        <v>38790406</v>
      </c>
      <c r="D27" s="18">
        <f t="shared" si="0"/>
        <v>711157.4412266768</v>
      </c>
      <c r="E27" s="18">
        <f t="shared" si="1"/>
        <v>711157.4412266768</v>
      </c>
      <c r="F27" s="18">
        <f t="shared" si="2"/>
        <v>568925.95638741809</v>
      </c>
      <c r="G27" s="19">
        <f t="shared" si="3"/>
        <v>743482.77694840101</v>
      </c>
      <c r="H27" s="19">
        <f t="shared" si="4"/>
        <v>743482.78120599675</v>
      </c>
      <c r="I27" s="19">
        <f t="shared" si="5"/>
        <v>594786.22496479738</v>
      </c>
      <c r="J27" s="20">
        <f t="shared" si="6"/>
        <v>872784.13260808494</v>
      </c>
      <c r="K27" s="20">
        <f t="shared" si="7"/>
        <v>872784.1368656808</v>
      </c>
      <c r="L27" s="20">
        <f t="shared" si="8"/>
        <v>698227.30608646804</v>
      </c>
      <c r="M27" s="21">
        <f t="shared" si="9"/>
        <v>905109.47258740501</v>
      </c>
      <c r="N27" s="21">
        <f t="shared" si="10"/>
        <v>905109.47258740501</v>
      </c>
      <c r="O27" s="21">
        <f t="shared" si="11"/>
        <v>905109.46832980926</v>
      </c>
      <c r="Q27" s="49"/>
    </row>
    <row r="28" spans="1:17" x14ac:dyDescent="0.25">
      <c r="A28" s="17" t="s">
        <v>29</v>
      </c>
      <c r="B28" s="46">
        <v>1.77079282</v>
      </c>
      <c r="C28" s="17">
        <v>40333663</v>
      </c>
      <c r="D28" s="18">
        <f t="shared" si="0"/>
        <v>739450.48576316575</v>
      </c>
      <c r="E28" s="18">
        <f t="shared" si="1"/>
        <v>739450.48576316575</v>
      </c>
      <c r="F28" s="18">
        <f t="shared" si="2"/>
        <v>591560.39215211838</v>
      </c>
      <c r="G28" s="19">
        <f t="shared" si="3"/>
        <v>773061.86886372953</v>
      </c>
      <c r="H28" s="19">
        <f t="shared" si="4"/>
        <v>773061.87329071155</v>
      </c>
      <c r="I28" s="19">
        <f t="shared" si="5"/>
        <v>618449.49863256922</v>
      </c>
      <c r="J28" s="20">
        <f t="shared" si="6"/>
        <v>907507.41454693</v>
      </c>
      <c r="K28" s="20">
        <f t="shared" si="7"/>
        <v>907507.41897391202</v>
      </c>
      <c r="L28" s="20">
        <f t="shared" si="8"/>
        <v>726005.93163754407</v>
      </c>
      <c r="M28" s="21">
        <f t="shared" si="9"/>
        <v>941118.80207447568</v>
      </c>
      <c r="N28" s="21">
        <f t="shared" si="10"/>
        <v>941118.80207447568</v>
      </c>
      <c r="O28" s="21">
        <f t="shared" si="11"/>
        <v>941118.79764749366</v>
      </c>
      <c r="Q28" s="49"/>
    </row>
    <row r="29" spans="1:17" x14ac:dyDescent="0.25">
      <c r="A29" s="17" t="s">
        <v>30</v>
      </c>
      <c r="B29" s="46">
        <v>1.2373774099999999</v>
      </c>
      <c r="C29" s="17">
        <v>28183965</v>
      </c>
      <c r="D29" s="18">
        <f t="shared" si="0"/>
        <v>516706.02939132543</v>
      </c>
      <c r="E29" s="18">
        <f t="shared" si="1"/>
        <v>516706.02939132543</v>
      </c>
      <c r="F29" s="18">
        <f t="shared" si="2"/>
        <v>413364.8259878151</v>
      </c>
      <c r="G29" s="19">
        <f t="shared" si="3"/>
        <v>540192.66526298714</v>
      </c>
      <c r="H29" s="19">
        <f t="shared" si="4"/>
        <v>540192.66835643072</v>
      </c>
      <c r="I29" s="19">
        <f t="shared" si="5"/>
        <v>432154.13468514459</v>
      </c>
      <c r="J29" s="20">
        <f t="shared" si="6"/>
        <v>634139.21802996495</v>
      </c>
      <c r="K29" s="20">
        <f t="shared" si="7"/>
        <v>634139.22112340841</v>
      </c>
      <c r="L29" s="20">
        <f t="shared" si="8"/>
        <v>507311.37442397198</v>
      </c>
      <c r="M29" s="21">
        <f t="shared" si="9"/>
        <v>657625.85699507024</v>
      </c>
      <c r="N29" s="21">
        <f t="shared" si="10"/>
        <v>657625.85699507024</v>
      </c>
      <c r="O29" s="21">
        <f t="shared" si="11"/>
        <v>657625.85390162678</v>
      </c>
      <c r="Q29" s="49"/>
    </row>
    <row r="30" spans="1:17" x14ac:dyDescent="0.25">
      <c r="A30" s="17" t="s">
        <v>31</v>
      </c>
      <c r="B30" s="46">
        <v>1.1707590400000001</v>
      </c>
      <c r="C30" s="17">
        <v>26666587</v>
      </c>
      <c r="D30" s="18">
        <f t="shared" si="0"/>
        <v>488887.42435697123</v>
      </c>
      <c r="E30" s="18">
        <f t="shared" si="1"/>
        <v>488887.42435697123</v>
      </c>
      <c r="F30" s="18">
        <f t="shared" si="2"/>
        <v>391109.94182709506</v>
      </c>
      <c r="G30" s="19">
        <f t="shared" si="3"/>
        <v>511109.5782800304</v>
      </c>
      <c r="H30" s="19">
        <f t="shared" si="4"/>
        <v>511109.58120692807</v>
      </c>
      <c r="I30" s="19">
        <f t="shared" si="5"/>
        <v>408887.66496554238</v>
      </c>
      <c r="J30" s="20">
        <f t="shared" si="6"/>
        <v>599998.20275296003</v>
      </c>
      <c r="K30" s="20">
        <f t="shared" si="7"/>
        <v>599998.20567985764</v>
      </c>
      <c r="L30" s="20">
        <f t="shared" si="8"/>
        <v>479998.56220236799</v>
      </c>
      <c r="M30" s="21">
        <f t="shared" si="9"/>
        <v>622220.35960291687</v>
      </c>
      <c r="N30" s="21">
        <f t="shared" si="10"/>
        <v>622220.35960291687</v>
      </c>
      <c r="O30" s="21">
        <f t="shared" si="11"/>
        <v>622220.35667601926</v>
      </c>
      <c r="Q30" s="49"/>
    </row>
    <row r="31" spans="1:17" x14ac:dyDescent="0.25">
      <c r="A31" s="17" t="s">
        <v>32</v>
      </c>
      <c r="B31" s="46">
        <v>0.68379195999999998</v>
      </c>
      <c r="C31" s="17">
        <v>15574851</v>
      </c>
      <c r="D31" s="18">
        <f t="shared" si="0"/>
        <v>285538.93559549632</v>
      </c>
      <c r="E31" s="18">
        <f t="shared" si="1"/>
        <v>285538.93559549632</v>
      </c>
      <c r="F31" s="18">
        <f t="shared" si="2"/>
        <v>228431.14984398097</v>
      </c>
      <c r="G31" s="19">
        <f t="shared" si="3"/>
        <v>298517.97711241705</v>
      </c>
      <c r="H31" s="19">
        <f t="shared" si="4"/>
        <v>298517.97882189701</v>
      </c>
      <c r="I31" s="19">
        <f t="shared" si="5"/>
        <v>238814.38305751758</v>
      </c>
      <c r="J31" s="20">
        <f t="shared" si="6"/>
        <v>350434.14830854</v>
      </c>
      <c r="K31" s="20">
        <f t="shared" si="7"/>
        <v>350434.15001801989</v>
      </c>
      <c r="L31" s="20">
        <f t="shared" si="8"/>
        <v>280347.31864683202</v>
      </c>
      <c r="M31" s="21">
        <f t="shared" si="9"/>
        <v>363413.19153494068</v>
      </c>
      <c r="N31" s="21">
        <f t="shared" si="10"/>
        <v>363413.19153494068</v>
      </c>
      <c r="O31" s="21">
        <f t="shared" si="11"/>
        <v>363413.18982546078</v>
      </c>
      <c r="Q31" s="49"/>
    </row>
    <row r="32" spans="1:17" x14ac:dyDescent="0.25">
      <c r="A32" s="17" t="s">
        <v>33</v>
      </c>
      <c r="B32" s="46">
        <v>1.56650171</v>
      </c>
      <c r="C32" s="17">
        <v>35680488</v>
      </c>
      <c r="D32" s="18">
        <f t="shared" si="0"/>
        <v>654142.27871577325</v>
      </c>
      <c r="E32" s="18">
        <f t="shared" si="1"/>
        <v>654142.27871577325</v>
      </c>
      <c r="F32" s="18">
        <f t="shared" si="2"/>
        <v>523313.82610562199</v>
      </c>
      <c r="G32" s="19">
        <f t="shared" si="3"/>
        <v>683876.01634324889</v>
      </c>
      <c r="H32" s="19">
        <f t="shared" si="4"/>
        <v>683876.02025950328</v>
      </c>
      <c r="I32" s="19">
        <f t="shared" si="5"/>
        <v>547100.81620760262</v>
      </c>
      <c r="J32" s="20">
        <f t="shared" si="6"/>
        <v>802810.97860191506</v>
      </c>
      <c r="K32" s="20">
        <f t="shared" si="7"/>
        <v>802810.98251816933</v>
      </c>
      <c r="L32" s="20">
        <f t="shared" si="8"/>
        <v>642248.78288153198</v>
      </c>
      <c r="M32" s="21">
        <f t="shared" si="9"/>
        <v>832544.72014564509</v>
      </c>
      <c r="N32" s="21">
        <f t="shared" si="10"/>
        <v>832544.72014564509</v>
      </c>
      <c r="O32" s="21">
        <f t="shared" si="11"/>
        <v>832544.71622939082</v>
      </c>
      <c r="Q32" s="49"/>
    </row>
    <row r="33" spans="1:17" x14ac:dyDescent="0.25">
      <c r="A33" s="17" t="s">
        <v>34</v>
      </c>
      <c r="B33" s="46">
        <v>1.4382104</v>
      </c>
      <c r="C33" s="17">
        <v>32758374</v>
      </c>
      <c r="D33" s="18">
        <f t="shared" si="0"/>
        <v>600570.18918206205</v>
      </c>
      <c r="E33" s="18">
        <f t="shared" si="1"/>
        <v>600570.18918206205</v>
      </c>
      <c r="F33" s="18">
        <f t="shared" si="2"/>
        <v>480456.15422207041</v>
      </c>
      <c r="G33" s="19">
        <f t="shared" si="3"/>
        <v>627868.83202025399</v>
      </c>
      <c r="H33" s="19">
        <f t="shared" si="4"/>
        <v>627868.83561577997</v>
      </c>
      <c r="I33" s="19">
        <f t="shared" si="5"/>
        <v>502295.06849262404</v>
      </c>
      <c r="J33" s="20">
        <f t="shared" si="6"/>
        <v>737063.41415960004</v>
      </c>
      <c r="K33" s="20">
        <f t="shared" si="7"/>
        <v>737063.41775512602</v>
      </c>
      <c r="L33" s="20">
        <f t="shared" si="8"/>
        <v>589650.73132767994</v>
      </c>
      <c r="M33" s="21">
        <f t="shared" si="9"/>
        <v>764362.06059331808</v>
      </c>
      <c r="N33" s="21">
        <f t="shared" si="10"/>
        <v>764362.06059331808</v>
      </c>
      <c r="O33" s="21">
        <f t="shared" si="11"/>
        <v>764362.05699779198</v>
      </c>
      <c r="Q33" s="49"/>
    </row>
    <row r="34" spans="1:17" x14ac:dyDescent="0.25">
      <c r="A34" s="17" t="s">
        <v>35</v>
      </c>
      <c r="B34" s="46">
        <v>0.47600162000000001</v>
      </c>
      <c r="C34" s="17">
        <v>10841974</v>
      </c>
      <c r="D34" s="18">
        <f t="shared" si="0"/>
        <v>198769.51451217986</v>
      </c>
      <c r="E34" s="18">
        <f t="shared" si="1"/>
        <v>198769.51451217986</v>
      </c>
      <c r="F34" s="18">
        <f t="shared" si="2"/>
        <v>159015.61256174714</v>
      </c>
      <c r="G34" s="19">
        <f t="shared" si="3"/>
        <v>207804.49174136747</v>
      </c>
      <c r="H34" s="19">
        <f t="shared" si="4"/>
        <v>207804.49293137153</v>
      </c>
      <c r="I34" s="19">
        <f t="shared" si="5"/>
        <v>166243.5943450972</v>
      </c>
      <c r="J34" s="20">
        <f t="shared" si="6"/>
        <v>243944.40422813001</v>
      </c>
      <c r="K34" s="20">
        <f t="shared" si="7"/>
        <v>243944.40541813406</v>
      </c>
      <c r="L34" s="20">
        <f t="shared" si="8"/>
        <v>195155.52338250403</v>
      </c>
      <c r="M34" s="21">
        <f t="shared" si="9"/>
        <v>252979.38264732168</v>
      </c>
      <c r="N34" s="21">
        <f t="shared" si="10"/>
        <v>252979.38264732168</v>
      </c>
      <c r="O34" s="21">
        <f t="shared" si="11"/>
        <v>252979.38145731762</v>
      </c>
      <c r="Q34" s="49"/>
    </row>
    <row r="35" spans="1:17" x14ac:dyDescent="0.25">
      <c r="A35" s="17" t="s">
        <v>36</v>
      </c>
      <c r="B35" s="46">
        <v>0.92615007000000005</v>
      </c>
      <c r="C35" s="17">
        <v>21095085</v>
      </c>
      <c r="D35" s="18">
        <f t="shared" si="0"/>
        <v>386743.22112458647</v>
      </c>
      <c r="E35" s="18">
        <f t="shared" si="1"/>
        <v>386743.22112458647</v>
      </c>
      <c r="F35" s="18">
        <f t="shared" si="2"/>
        <v>309394.57875196933</v>
      </c>
      <c r="G35" s="19">
        <f t="shared" si="3"/>
        <v>404322.45708025509</v>
      </c>
      <c r="H35" s="19">
        <f t="shared" si="4"/>
        <v>404322.45939563029</v>
      </c>
      <c r="I35" s="19">
        <f t="shared" si="5"/>
        <v>323457.96751650423</v>
      </c>
      <c r="J35" s="20">
        <f t="shared" si="6"/>
        <v>474639.40784905502</v>
      </c>
      <c r="K35" s="20">
        <f t="shared" si="7"/>
        <v>474639.41016443021</v>
      </c>
      <c r="L35" s="20">
        <f t="shared" si="8"/>
        <v>379711.52627924405</v>
      </c>
      <c r="M35" s="21">
        <f t="shared" si="9"/>
        <v>492218.64612009883</v>
      </c>
      <c r="N35" s="21">
        <f t="shared" si="10"/>
        <v>492218.64612009883</v>
      </c>
      <c r="O35" s="21">
        <f t="shared" si="11"/>
        <v>492218.64380472363</v>
      </c>
      <c r="Q35" s="49"/>
    </row>
    <row r="36" spans="1:17" x14ac:dyDescent="0.25">
      <c r="A36" s="17" t="s">
        <v>64</v>
      </c>
      <c r="B36" s="46">
        <v>2.27911368</v>
      </c>
      <c r="C36" s="17">
        <v>51911778</v>
      </c>
      <c r="D36" s="18">
        <f t="shared" si="0"/>
        <v>951715.9199829353</v>
      </c>
      <c r="E36" s="18">
        <f t="shared" si="1"/>
        <v>951715.9199829353</v>
      </c>
      <c r="F36" s="18">
        <f t="shared" si="2"/>
        <v>761372.74054457573</v>
      </c>
      <c r="G36" s="19">
        <f t="shared" si="3"/>
        <v>994975.73116074177</v>
      </c>
      <c r="H36" s="19">
        <f t="shared" si="4"/>
        <v>994975.73685852601</v>
      </c>
      <c r="I36" s="19">
        <f t="shared" si="5"/>
        <v>795980.58948682086</v>
      </c>
      <c r="J36" s="20">
        <f t="shared" si="6"/>
        <v>1168014.9929653201</v>
      </c>
      <c r="K36" s="20">
        <f t="shared" si="7"/>
        <v>1168014.9986631041</v>
      </c>
      <c r="L36" s="20">
        <f t="shared" si="8"/>
        <v>934411.99437225598</v>
      </c>
      <c r="M36" s="21">
        <f t="shared" si="9"/>
        <v>1211274.8098409106</v>
      </c>
      <c r="N36" s="21">
        <f t="shared" si="10"/>
        <v>1211274.8098409106</v>
      </c>
      <c r="O36" s="21">
        <f t="shared" si="11"/>
        <v>1211274.8041431264</v>
      </c>
      <c r="Q36" s="49"/>
    </row>
    <row r="37" spans="1:17" x14ac:dyDescent="0.25">
      <c r="A37" s="17" t="s">
        <v>37</v>
      </c>
      <c r="B37" s="46">
        <v>1.1083371099999999</v>
      </c>
      <c r="C37" s="17">
        <v>25244791</v>
      </c>
      <c r="D37" s="18">
        <f t="shared" si="0"/>
        <v>462821.17542064766</v>
      </c>
      <c r="E37" s="18">
        <f t="shared" si="1"/>
        <v>462821.17542064766</v>
      </c>
      <c r="F37" s="18">
        <f t="shared" si="2"/>
        <v>370256.94255319238</v>
      </c>
      <c r="G37" s="19">
        <f t="shared" si="3"/>
        <v>483858.49993881548</v>
      </c>
      <c r="H37" s="19">
        <f t="shared" si="4"/>
        <v>483858.50270965823</v>
      </c>
      <c r="I37" s="19">
        <f t="shared" si="5"/>
        <v>387086.80216772651</v>
      </c>
      <c r="J37" s="20">
        <f t="shared" si="6"/>
        <v>568007.80632401491</v>
      </c>
      <c r="K37" s="20">
        <f t="shared" si="7"/>
        <v>568007.80909485777</v>
      </c>
      <c r="L37" s="20">
        <f t="shared" si="8"/>
        <v>454406.24505921191</v>
      </c>
      <c r="M37" s="21">
        <f t="shared" si="9"/>
        <v>589045.13361302554</v>
      </c>
      <c r="N37" s="21">
        <f t="shared" si="10"/>
        <v>589045.13361302554</v>
      </c>
      <c r="O37" s="21">
        <f t="shared" si="11"/>
        <v>589045.13084218279</v>
      </c>
      <c r="Q37" s="49"/>
    </row>
    <row r="38" spans="1:17" x14ac:dyDescent="0.25">
      <c r="A38" s="17" t="s">
        <v>38</v>
      </c>
      <c r="B38" s="46">
        <v>0.38169198999999998</v>
      </c>
      <c r="C38" s="17">
        <v>8693866</v>
      </c>
      <c r="D38" s="18">
        <f t="shared" si="0"/>
        <v>159387.54902869408</v>
      </c>
      <c r="E38" s="18">
        <f t="shared" si="1"/>
        <v>159387.54902869408</v>
      </c>
      <c r="F38" s="18">
        <f t="shared" si="2"/>
        <v>127510.03998633922</v>
      </c>
      <c r="G38" s="19">
        <f t="shared" si="3"/>
        <v>166632.43705704427</v>
      </c>
      <c r="H38" s="19">
        <f t="shared" si="4"/>
        <v>166632.43801127424</v>
      </c>
      <c r="I38" s="19">
        <f t="shared" si="5"/>
        <v>133305.9504090194</v>
      </c>
      <c r="J38" s="20">
        <f t="shared" si="6"/>
        <v>195611.992033135</v>
      </c>
      <c r="K38" s="20">
        <f t="shared" si="7"/>
        <v>195611.99298736497</v>
      </c>
      <c r="L38" s="20">
        <f t="shared" si="8"/>
        <v>156489.59362650799</v>
      </c>
      <c r="M38" s="21">
        <f t="shared" si="9"/>
        <v>202856.88101571516</v>
      </c>
      <c r="N38" s="21">
        <f t="shared" si="10"/>
        <v>202856.88101571516</v>
      </c>
      <c r="O38" s="21">
        <f t="shared" si="11"/>
        <v>202856.88006148516</v>
      </c>
      <c r="Q38" s="49"/>
    </row>
    <row r="39" spans="1:17" x14ac:dyDescent="0.25">
      <c r="A39" s="17" t="s">
        <v>39</v>
      </c>
      <c r="B39" s="46">
        <v>0.58056322999999999</v>
      </c>
      <c r="C39" s="17">
        <v>13223592</v>
      </c>
      <c r="D39" s="18">
        <f t="shared" si="0"/>
        <v>242432.51813034379</v>
      </c>
      <c r="E39" s="18">
        <f t="shared" si="1"/>
        <v>242432.51813034379</v>
      </c>
      <c r="F39" s="18">
        <f t="shared" si="2"/>
        <v>193946.01566540147</v>
      </c>
      <c r="G39" s="19">
        <f t="shared" si="3"/>
        <v>253452.17718770917</v>
      </c>
      <c r="H39" s="19">
        <f t="shared" si="4"/>
        <v>253452.17863911725</v>
      </c>
      <c r="I39" s="19">
        <f t="shared" si="5"/>
        <v>202761.74291129381</v>
      </c>
      <c r="J39" s="20">
        <f t="shared" si="6"/>
        <v>297530.81777139497</v>
      </c>
      <c r="K39" s="20">
        <f t="shared" si="7"/>
        <v>297530.81922280305</v>
      </c>
      <c r="L39" s="20">
        <f t="shared" si="8"/>
        <v>238024.65421711598</v>
      </c>
      <c r="M39" s="21">
        <f t="shared" si="9"/>
        <v>308550.47828016849</v>
      </c>
      <c r="N39" s="21">
        <f t="shared" si="10"/>
        <v>308550.47828016849</v>
      </c>
      <c r="O39" s="21">
        <f t="shared" si="11"/>
        <v>308550.47682876041</v>
      </c>
      <c r="Q39" s="49"/>
    </row>
    <row r="40" spans="1:17" x14ac:dyDescent="0.25">
      <c r="A40" s="17" t="s">
        <v>40</v>
      </c>
      <c r="B40" s="46">
        <v>1.100786</v>
      </c>
      <c r="C40" s="17">
        <v>25072799</v>
      </c>
      <c r="D40" s="18">
        <f t="shared" si="0"/>
        <v>459667.970881705</v>
      </c>
      <c r="E40" s="18">
        <f t="shared" si="1"/>
        <v>459667.970881705</v>
      </c>
      <c r="F40" s="18">
        <f t="shared" si="2"/>
        <v>367734.37890693604</v>
      </c>
      <c r="G40" s="19">
        <f t="shared" si="3"/>
        <v>480561.96793198504</v>
      </c>
      <c r="H40" s="19">
        <f t="shared" si="4"/>
        <v>480561.97068395006</v>
      </c>
      <c r="I40" s="19">
        <f t="shared" si="5"/>
        <v>384449.57654715999</v>
      </c>
      <c r="J40" s="20">
        <f t="shared" si="6"/>
        <v>564137.96438899997</v>
      </c>
      <c r="K40" s="20">
        <f t="shared" si="7"/>
        <v>564137.96714096505</v>
      </c>
      <c r="L40" s="20">
        <f t="shared" si="8"/>
        <v>451310.37151119998</v>
      </c>
      <c r="M40" s="21">
        <f t="shared" si="9"/>
        <v>585031.96419124503</v>
      </c>
      <c r="N40" s="21">
        <f t="shared" si="10"/>
        <v>585031.96419124503</v>
      </c>
      <c r="O40" s="21">
        <f t="shared" si="11"/>
        <v>585031.96143927996</v>
      </c>
      <c r="Q40" s="49"/>
    </row>
    <row r="41" spans="1:17" x14ac:dyDescent="0.25">
      <c r="A41" s="17" t="s">
        <v>65</v>
      </c>
      <c r="B41" s="46">
        <v>3.7105466699999998</v>
      </c>
      <c r="C41" s="17">
        <v>84515781</v>
      </c>
      <c r="D41" s="18">
        <f t="shared" si="0"/>
        <v>1549455.9875041721</v>
      </c>
      <c r="E41" s="18">
        <f t="shared" si="1"/>
        <v>1549455.9875041721</v>
      </c>
      <c r="F41" s="18">
        <f t="shared" si="2"/>
        <v>1239564.797424431</v>
      </c>
      <c r="G41" s="19">
        <f t="shared" si="3"/>
        <v>1619885.7996365086</v>
      </c>
      <c r="H41" s="19">
        <f t="shared" si="4"/>
        <v>1619885.8089128751</v>
      </c>
      <c r="I41" s="19">
        <f t="shared" si="5"/>
        <v>1295908.6471303001</v>
      </c>
      <c r="J41" s="20">
        <f t="shared" si="6"/>
        <v>1901605.0759949549</v>
      </c>
      <c r="K41" s="20">
        <f t="shared" si="7"/>
        <v>1901605.0852713215</v>
      </c>
      <c r="L41" s="20">
        <f t="shared" si="8"/>
        <v>1521284.060795964</v>
      </c>
      <c r="M41" s="21">
        <f t="shared" si="9"/>
        <v>1972034.8974036584</v>
      </c>
      <c r="N41" s="21">
        <f t="shared" si="10"/>
        <v>1972034.8974036584</v>
      </c>
      <c r="O41" s="21">
        <f t="shared" si="11"/>
        <v>1972034.8881272916</v>
      </c>
      <c r="Q41" s="49"/>
    </row>
    <row r="42" spans="1:17" x14ac:dyDescent="0.25">
      <c r="A42" s="17" t="s">
        <v>41</v>
      </c>
      <c r="B42" s="46">
        <v>3.2693100400000001</v>
      </c>
      <c r="C42" s="17">
        <v>74465656</v>
      </c>
      <c r="D42" s="18">
        <f t="shared" si="0"/>
        <v>1365203.6928794386</v>
      </c>
      <c r="E42" s="18">
        <f t="shared" si="1"/>
        <v>1365203.6928794386</v>
      </c>
      <c r="F42" s="18">
        <f t="shared" si="2"/>
        <v>1092162.9608421712</v>
      </c>
      <c r="G42" s="19">
        <f t="shared" si="3"/>
        <v>1427258.4013624778</v>
      </c>
      <c r="H42" s="19">
        <f t="shared" si="4"/>
        <v>1427258.4095357531</v>
      </c>
      <c r="I42" s="19">
        <f t="shared" si="5"/>
        <v>1141806.7276286024</v>
      </c>
      <c r="J42" s="20">
        <f t="shared" si="6"/>
        <v>1675477.2598144601</v>
      </c>
      <c r="K42" s="20">
        <f t="shared" si="7"/>
        <v>1675477.2679877353</v>
      </c>
      <c r="L42" s="20">
        <f t="shared" si="8"/>
        <v>1340381.8078515681</v>
      </c>
      <c r="M42" s="21">
        <f t="shared" si="9"/>
        <v>1737531.9764707745</v>
      </c>
      <c r="N42" s="21">
        <f t="shared" si="10"/>
        <v>1737531.9764707745</v>
      </c>
      <c r="O42" s="21">
        <f t="shared" si="11"/>
        <v>1737531.9682974995</v>
      </c>
      <c r="Q42" s="49"/>
    </row>
    <row r="43" spans="1:17" x14ac:dyDescent="0.25">
      <c r="A43" s="17" t="s">
        <v>66</v>
      </c>
      <c r="B43" s="46">
        <v>1.18507892</v>
      </c>
      <c r="C43" s="17">
        <v>26992753</v>
      </c>
      <c r="D43" s="18">
        <f t="shared" si="0"/>
        <v>494867.1426517801</v>
      </c>
      <c r="E43" s="18">
        <f t="shared" si="1"/>
        <v>494867.1426517801</v>
      </c>
      <c r="F43" s="18">
        <f t="shared" si="2"/>
        <v>395893.71649158193</v>
      </c>
      <c r="G43" s="19">
        <f t="shared" si="3"/>
        <v>517361.10193072172</v>
      </c>
      <c r="H43" s="19">
        <f t="shared" si="4"/>
        <v>517361.10489341902</v>
      </c>
      <c r="I43" s="19">
        <f t="shared" si="5"/>
        <v>413888.88391473523</v>
      </c>
      <c r="J43" s="20">
        <f t="shared" si="6"/>
        <v>607336.94793458004</v>
      </c>
      <c r="K43" s="20">
        <f t="shared" si="7"/>
        <v>607336.95089727733</v>
      </c>
      <c r="L43" s="20">
        <f t="shared" si="8"/>
        <v>485869.55834766402</v>
      </c>
      <c r="M43" s="21">
        <f t="shared" si="9"/>
        <v>629830.91017621895</v>
      </c>
      <c r="N43" s="21">
        <f t="shared" si="10"/>
        <v>629830.91017621895</v>
      </c>
      <c r="O43" s="21">
        <f t="shared" si="11"/>
        <v>629830.90721352166</v>
      </c>
      <c r="Q43" s="49"/>
    </row>
    <row r="44" spans="1:17" x14ac:dyDescent="0.25">
      <c r="A44" s="17" t="s">
        <v>42</v>
      </c>
      <c r="B44" s="46">
        <v>0.47673526999999999</v>
      </c>
      <c r="C44" s="17">
        <v>10858684</v>
      </c>
      <c r="D44" s="18">
        <f t="shared" si="0"/>
        <v>199075.87324751745</v>
      </c>
      <c r="E44" s="18">
        <f t="shared" si="1"/>
        <v>199075.87324751745</v>
      </c>
      <c r="F44" s="18">
        <f t="shared" si="2"/>
        <v>159260.69955148452</v>
      </c>
      <c r="G44" s="19">
        <f t="shared" si="3"/>
        <v>208124.77587268208</v>
      </c>
      <c r="H44" s="19">
        <f t="shared" si="4"/>
        <v>208124.77706452023</v>
      </c>
      <c r="I44" s="19">
        <f t="shared" si="5"/>
        <v>166499.82165161619</v>
      </c>
      <c r="J44" s="20">
        <f t="shared" si="6"/>
        <v>244320.38994885501</v>
      </c>
      <c r="K44" s="20">
        <f t="shared" si="7"/>
        <v>244320.39114069316</v>
      </c>
      <c r="L44" s="20">
        <f t="shared" si="8"/>
        <v>195456.31195908401</v>
      </c>
      <c r="M44" s="21">
        <f t="shared" si="9"/>
        <v>253369.29376585779</v>
      </c>
      <c r="N44" s="21">
        <f t="shared" si="10"/>
        <v>253369.29376585779</v>
      </c>
      <c r="O44" s="21">
        <f t="shared" si="11"/>
        <v>253369.29257401958</v>
      </c>
      <c r="Q44" s="49"/>
    </row>
    <row r="45" spans="1:17" x14ac:dyDescent="0.25">
      <c r="A45" s="17" t="s">
        <v>43</v>
      </c>
      <c r="B45" s="46">
        <v>0.73904466999999996</v>
      </c>
      <c r="C45" s="17">
        <v>16833352</v>
      </c>
      <c r="D45" s="18">
        <f t="shared" si="0"/>
        <v>308611.45022723696</v>
      </c>
      <c r="E45" s="18">
        <f t="shared" si="1"/>
        <v>308611.45022723696</v>
      </c>
      <c r="F45" s="18">
        <f t="shared" si="2"/>
        <v>246889.16165987891</v>
      </c>
      <c r="G45" s="19">
        <f t="shared" si="3"/>
        <v>322639.24232761358</v>
      </c>
      <c r="H45" s="19">
        <f t="shared" si="4"/>
        <v>322639.24417522526</v>
      </c>
      <c r="I45" s="19">
        <f t="shared" si="5"/>
        <v>258111.39534018017</v>
      </c>
      <c r="J45" s="20">
        <f t="shared" si="6"/>
        <v>378750.41627195501</v>
      </c>
      <c r="K45" s="20">
        <f t="shared" si="7"/>
        <v>378750.41811956669</v>
      </c>
      <c r="L45" s="20">
        <f t="shared" si="8"/>
        <v>303000.33301756397</v>
      </c>
      <c r="M45" s="21">
        <f t="shared" si="9"/>
        <v>392778.2102199432</v>
      </c>
      <c r="N45" s="21">
        <f t="shared" si="10"/>
        <v>392778.2102199432</v>
      </c>
      <c r="O45" s="21">
        <f t="shared" si="11"/>
        <v>392778.20837233157</v>
      </c>
      <c r="Q45" s="49"/>
    </row>
    <row r="46" spans="1:17" x14ac:dyDescent="0.25">
      <c r="A46" s="17" t="s">
        <v>67</v>
      </c>
      <c r="B46" s="46">
        <v>2.7173075</v>
      </c>
      <c r="C46" s="17">
        <v>61892596</v>
      </c>
      <c r="D46" s="18">
        <f t="shared" si="0"/>
        <v>1134697.5931621937</v>
      </c>
      <c r="E46" s="18">
        <f t="shared" si="1"/>
        <v>1134697.5931621937</v>
      </c>
      <c r="F46" s="18">
        <f t="shared" si="2"/>
        <v>907758.07996437</v>
      </c>
      <c r="G46" s="19">
        <f t="shared" si="3"/>
        <v>1186274.7524735436</v>
      </c>
      <c r="H46" s="19">
        <f t="shared" si="4"/>
        <v>1186274.7592668126</v>
      </c>
      <c r="I46" s="19">
        <f t="shared" si="5"/>
        <v>949019.80741344998</v>
      </c>
      <c r="J46" s="20">
        <f t="shared" si="6"/>
        <v>1392583.4100987499</v>
      </c>
      <c r="K46" s="20">
        <f t="shared" si="7"/>
        <v>1392583.4168920186</v>
      </c>
      <c r="L46" s="20">
        <f t="shared" si="8"/>
        <v>1114066.728079</v>
      </c>
      <c r="M46" s="21">
        <f t="shared" si="9"/>
        <v>1444160.5762033686</v>
      </c>
      <c r="N46" s="21">
        <f t="shared" si="10"/>
        <v>1444160.5762033686</v>
      </c>
      <c r="O46" s="21">
        <f t="shared" si="11"/>
        <v>1444160.5694100999</v>
      </c>
      <c r="Q46" s="49"/>
    </row>
    <row r="47" spans="1:17" x14ac:dyDescent="0.25">
      <c r="A47" s="17" t="s">
        <v>68</v>
      </c>
      <c r="B47" s="46">
        <v>1.42684258</v>
      </c>
      <c r="C47" s="17">
        <v>32499447</v>
      </c>
      <c r="D47" s="18">
        <f t="shared" si="0"/>
        <v>595823.19680320867</v>
      </c>
      <c r="E47" s="18">
        <f t="shared" si="1"/>
        <v>595823.19680320867</v>
      </c>
      <c r="F47" s="18">
        <f t="shared" si="2"/>
        <v>476658.56029625208</v>
      </c>
      <c r="G47" s="19">
        <f t="shared" si="3"/>
        <v>622906.06727733696</v>
      </c>
      <c r="H47" s="19">
        <f t="shared" si="4"/>
        <v>622906.07084444351</v>
      </c>
      <c r="I47" s="19">
        <f t="shared" si="5"/>
        <v>498324.85667555482</v>
      </c>
      <c r="J47" s="20">
        <f t="shared" si="6"/>
        <v>731237.55987517</v>
      </c>
      <c r="K47" s="20">
        <f t="shared" si="7"/>
        <v>731237.56344227644</v>
      </c>
      <c r="L47" s="20">
        <f t="shared" si="8"/>
        <v>584990.04790013598</v>
      </c>
      <c r="M47" s="21">
        <f t="shared" si="9"/>
        <v>758320.43391640484</v>
      </c>
      <c r="N47" s="21">
        <f t="shared" si="10"/>
        <v>758320.43391640484</v>
      </c>
      <c r="O47" s="21">
        <f t="shared" si="11"/>
        <v>758320.4303492984</v>
      </c>
      <c r="Q47" s="49"/>
    </row>
    <row r="48" spans="1:17" x14ac:dyDescent="0.25">
      <c r="A48" s="17" t="s">
        <v>44</v>
      </c>
      <c r="B48" s="46">
        <v>1.03933925</v>
      </c>
      <c r="C48" s="17">
        <v>23673215</v>
      </c>
      <c r="D48" s="18">
        <f t="shared" si="0"/>
        <v>434008.93916275562</v>
      </c>
      <c r="E48" s="18">
        <f t="shared" si="1"/>
        <v>434008.93916275562</v>
      </c>
      <c r="F48" s="18">
        <f t="shared" si="2"/>
        <v>347207.15340888308</v>
      </c>
      <c r="G48" s="19">
        <f t="shared" si="3"/>
        <v>453736.61668022064</v>
      </c>
      <c r="H48" s="19">
        <f t="shared" si="4"/>
        <v>453736.61927856877</v>
      </c>
      <c r="I48" s="19">
        <f t="shared" si="5"/>
        <v>362989.29542285501</v>
      </c>
      <c r="J48" s="20">
        <f t="shared" si="6"/>
        <v>532647.33454512502</v>
      </c>
      <c r="K48" s="20">
        <f t="shared" si="7"/>
        <v>532647.33714347321</v>
      </c>
      <c r="L48" s="20">
        <f t="shared" si="8"/>
        <v>426117.86763610004</v>
      </c>
      <c r="M48" s="21">
        <f t="shared" si="9"/>
        <v>552375.01466093818</v>
      </c>
      <c r="N48" s="21">
        <f t="shared" si="10"/>
        <v>552375.01466093818</v>
      </c>
      <c r="O48" s="21">
        <f t="shared" si="11"/>
        <v>552375.0120625901</v>
      </c>
      <c r="Q48" s="49"/>
    </row>
    <row r="49" spans="1:17" x14ac:dyDescent="0.25">
      <c r="A49" s="17" t="s">
        <v>69</v>
      </c>
      <c r="B49" s="46">
        <v>0.74312297999999999</v>
      </c>
      <c r="C49" s="17">
        <v>16926244</v>
      </c>
      <c r="D49" s="18">
        <f t="shared" si="0"/>
        <v>310314.47741174564</v>
      </c>
      <c r="E49" s="18">
        <f t="shared" si="1"/>
        <v>310314.47741174564</v>
      </c>
      <c r="F49" s="18">
        <f t="shared" si="2"/>
        <v>248251.5834156425</v>
      </c>
      <c r="G49" s="19">
        <f t="shared" si="3"/>
        <v>324419.67983266601</v>
      </c>
      <c r="H49" s="19">
        <f t="shared" si="4"/>
        <v>324419.68169047346</v>
      </c>
      <c r="I49" s="19">
        <f t="shared" si="5"/>
        <v>259535.74535237878</v>
      </c>
      <c r="J49" s="20">
        <f t="shared" si="6"/>
        <v>380840.49508976995</v>
      </c>
      <c r="K49" s="20">
        <f t="shared" si="7"/>
        <v>380840.49694757746</v>
      </c>
      <c r="L49" s="20">
        <f t="shared" si="8"/>
        <v>304672.39607181604</v>
      </c>
      <c r="M49" s="21">
        <f t="shared" si="9"/>
        <v>394945.69936849788</v>
      </c>
      <c r="N49" s="21">
        <f t="shared" si="10"/>
        <v>394945.69936849788</v>
      </c>
      <c r="O49" s="21">
        <f t="shared" si="11"/>
        <v>394945.69751069037</v>
      </c>
      <c r="Q49" s="49"/>
    </row>
    <row r="50" spans="1:17" x14ac:dyDescent="0.25">
      <c r="A50" s="17" t="s">
        <v>45</v>
      </c>
      <c r="B50" s="46">
        <v>1.7452074900000001</v>
      </c>
      <c r="C50" s="17">
        <v>39750901</v>
      </c>
      <c r="D50" s="18">
        <f t="shared" si="0"/>
        <v>728766.52291712794</v>
      </c>
      <c r="E50" s="18">
        <f t="shared" si="1"/>
        <v>728766.52291712794</v>
      </c>
      <c r="F50" s="18">
        <f t="shared" si="2"/>
        <v>583013.22182411735</v>
      </c>
      <c r="G50" s="19">
        <f t="shared" si="3"/>
        <v>761892.27138066816</v>
      </c>
      <c r="H50" s="19">
        <f t="shared" si="4"/>
        <v>761892.27574368683</v>
      </c>
      <c r="I50" s="19">
        <f t="shared" si="5"/>
        <v>609513.82059494941</v>
      </c>
      <c r="J50" s="20">
        <f t="shared" si="6"/>
        <v>894395.27832388505</v>
      </c>
      <c r="K50" s="20">
        <f t="shared" si="7"/>
        <v>894395.28268690372</v>
      </c>
      <c r="L50" s="20">
        <f t="shared" si="8"/>
        <v>715516.222659108</v>
      </c>
      <c r="M50" s="21">
        <f t="shared" si="9"/>
        <v>927521.03115044395</v>
      </c>
      <c r="N50" s="21">
        <f t="shared" si="10"/>
        <v>927521.03115044395</v>
      </c>
      <c r="O50" s="21">
        <f t="shared" si="11"/>
        <v>927521.02678742527</v>
      </c>
      <c r="Q50" s="49"/>
    </row>
    <row r="51" spans="1:17" x14ac:dyDescent="0.25">
      <c r="A51" s="17" t="s">
        <v>46</v>
      </c>
      <c r="B51" s="46">
        <v>0.70086820999999999</v>
      </c>
      <c r="C51" s="17">
        <v>15963800</v>
      </c>
      <c r="D51" s="18">
        <f t="shared" si="0"/>
        <v>292669.66326442442</v>
      </c>
      <c r="E51" s="18">
        <f t="shared" si="1"/>
        <v>292669.66326442442</v>
      </c>
      <c r="F51" s="18">
        <f t="shared" si="2"/>
        <v>234135.73201327596</v>
      </c>
      <c r="G51" s="19">
        <f t="shared" si="3"/>
        <v>305972.82874107023</v>
      </c>
      <c r="H51" s="19">
        <f t="shared" si="4"/>
        <v>305972.83049324073</v>
      </c>
      <c r="I51" s="19">
        <f t="shared" si="5"/>
        <v>244778.26439459261</v>
      </c>
      <c r="J51" s="20">
        <f t="shared" si="6"/>
        <v>359185.49590416497</v>
      </c>
      <c r="K51" s="20">
        <f t="shared" si="7"/>
        <v>359185.49765633553</v>
      </c>
      <c r="L51" s="20">
        <f t="shared" si="8"/>
        <v>287348.396723332</v>
      </c>
      <c r="M51" s="21">
        <f t="shared" si="9"/>
        <v>372488.66313298128</v>
      </c>
      <c r="N51" s="21">
        <f t="shared" si="10"/>
        <v>372488.66313298128</v>
      </c>
      <c r="O51" s="21">
        <f t="shared" si="11"/>
        <v>372488.66138081084</v>
      </c>
      <c r="Q51" s="49"/>
    </row>
    <row r="52" spans="1:17" x14ac:dyDescent="0.25">
      <c r="A52" s="17" t="s">
        <v>47</v>
      </c>
      <c r="B52" s="46">
        <v>1.30074205</v>
      </c>
      <c r="C52" s="17">
        <v>29627233</v>
      </c>
      <c r="D52" s="18">
        <f t="shared" si="0"/>
        <v>543165.93667071464</v>
      </c>
      <c r="E52" s="18">
        <f t="shared" si="1"/>
        <v>543165.93667071464</v>
      </c>
      <c r="F52" s="18">
        <f t="shared" si="2"/>
        <v>434532.75193805585</v>
      </c>
      <c r="G52" s="19">
        <f t="shared" si="3"/>
        <v>567855.29550692369</v>
      </c>
      <c r="H52" s="19">
        <f t="shared" si="4"/>
        <v>567855.29875877872</v>
      </c>
      <c r="I52" s="19">
        <f t="shared" si="5"/>
        <v>454284.23900702299</v>
      </c>
      <c r="J52" s="20">
        <f t="shared" si="6"/>
        <v>666612.74060732499</v>
      </c>
      <c r="K52" s="20">
        <f t="shared" si="7"/>
        <v>666612.74385918013</v>
      </c>
      <c r="L52" s="20">
        <f t="shared" si="8"/>
        <v>533290.19248585997</v>
      </c>
      <c r="M52" s="21">
        <f t="shared" si="9"/>
        <v>691302.10269538907</v>
      </c>
      <c r="N52" s="21">
        <f t="shared" si="10"/>
        <v>691302.10269538907</v>
      </c>
      <c r="O52" s="21">
        <f t="shared" si="11"/>
        <v>691302.09944353404</v>
      </c>
      <c r="Q52" s="49"/>
    </row>
    <row r="53" spans="1:17" x14ac:dyDescent="0.25">
      <c r="A53" s="17" t="s">
        <v>48</v>
      </c>
      <c r="B53" s="46">
        <v>1.8493461499999999</v>
      </c>
      <c r="C53" s="17">
        <v>42122886</v>
      </c>
      <c r="D53" s="18">
        <f t="shared" si="0"/>
        <v>772252.91040074383</v>
      </c>
      <c r="E53" s="18">
        <f t="shared" si="1"/>
        <v>772252.91040074383</v>
      </c>
      <c r="F53" s="18">
        <f t="shared" si="2"/>
        <v>617802.33201928739</v>
      </c>
      <c r="G53" s="19">
        <f t="shared" si="3"/>
        <v>807355.31268697081</v>
      </c>
      <c r="H53" s="19">
        <f t="shared" si="4"/>
        <v>807355.31731033628</v>
      </c>
      <c r="I53" s="19">
        <f t="shared" si="5"/>
        <v>645884.253848269</v>
      </c>
      <c r="J53" s="20">
        <f t="shared" si="6"/>
        <v>947764.9357019749</v>
      </c>
      <c r="K53" s="20">
        <f t="shared" si="7"/>
        <v>947764.94032534037</v>
      </c>
      <c r="L53" s="20">
        <f t="shared" si="8"/>
        <v>758211.94856158004</v>
      </c>
      <c r="M53" s="21">
        <f t="shared" si="9"/>
        <v>982867.34261156735</v>
      </c>
      <c r="N53" s="21">
        <f t="shared" si="10"/>
        <v>982867.34261156735</v>
      </c>
      <c r="O53" s="21">
        <f t="shared" si="11"/>
        <v>982867.33798820199</v>
      </c>
      <c r="Q53" s="49"/>
    </row>
    <row r="54" spans="1:17" x14ac:dyDescent="0.25">
      <c r="A54" s="17" t="s">
        <v>49</v>
      </c>
      <c r="B54" s="46">
        <v>0.2592199</v>
      </c>
      <c r="C54" s="17">
        <v>5904298</v>
      </c>
      <c r="D54" s="18">
        <f t="shared" si="0"/>
        <v>108245.45864969074</v>
      </c>
      <c r="E54" s="18">
        <f t="shared" si="1"/>
        <v>108245.45864969074</v>
      </c>
      <c r="F54" s="18">
        <f t="shared" si="2"/>
        <v>86596.367438192407</v>
      </c>
      <c r="G54" s="19">
        <f t="shared" si="3"/>
        <v>113165.70638719275</v>
      </c>
      <c r="H54" s="19">
        <f t="shared" si="4"/>
        <v>113165.70703524251</v>
      </c>
      <c r="I54" s="19">
        <f t="shared" si="5"/>
        <v>90532.565628194003</v>
      </c>
      <c r="J54" s="20">
        <f t="shared" si="6"/>
        <v>132846.69928135001</v>
      </c>
      <c r="K54" s="20">
        <f t="shared" si="7"/>
        <v>132846.69992939977</v>
      </c>
      <c r="L54" s="20">
        <f t="shared" si="8"/>
        <v>106277.35942508001</v>
      </c>
      <c r="M54" s="21">
        <f t="shared" si="9"/>
        <v>137766.94766690175</v>
      </c>
      <c r="N54" s="21">
        <f t="shared" si="10"/>
        <v>137766.94766690175</v>
      </c>
      <c r="O54" s="21">
        <f t="shared" si="11"/>
        <v>137766.94701885202</v>
      </c>
      <c r="Q54" s="49"/>
    </row>
    <row r="55" spans="1:17" x14ac:dyDescent="0.25">
      <c r="A55" s="17" t="s">
        <v>50</v>
      </c>
      <c r="B55" s="46">
        <v>2.2595755999999998</v>
      </c>
      <c r="C55" s="17">
        <v>51466755</v>
      </c>
      <c r="D55" s="18">
        <f t="shared" si="0"/>
        <v>943557.17742214294</v>
      </c>
      <c r="E55" s="18">
        <f t="shared" si="1"/>
        <v>943557.17742214294</v>
      </c>
      <c r="F55" s="18">
        <f t="shared" si="2"/>
        <v>754845.74645686557</v>
      </c>
      <c r="G55" s="19">
        <f t="shared" si="3"/>
        <v>986446.13669423084</v>
      </c>
      <c r="H55" s="19">
        <f t="shared" si="4"/>
        <v>986446.14234316989</v>
      </c>
      <c r="I55" s="19">
        <f t="shared" si="5"/>
        <v>789156.91387453582</v>
      </c>
      <c r="J55" s="20">
        <f t="shared" si="6"/>
        <v>1158001.9907294</v>
      </c>
      <c r="K55" s="20">
        <f t="shared" si="7"/>
        <v>1158001.9963783389</v>
      </c>
      <c r="L55" s="20">
        <f t="shared" si="8"/>
        <v>926401.59258351999</v>
      </c>
      <c r="M55" s="21">
        <f t="shared" si="9"/>
        <v>1200890.9556504269</v>
      </c>
      <c r="N55" s="21">
        <f t="shared" si="10"/>
        <v>1200890.9556504269</v>
      </c>
      <c r="O55" s="21">
        <f t="shared" si="11"/>
        <v>1200890.950001488</v>
      </c>
      <c r="Q55" s="49"/>
    </row>
    <row r="56" spans="1:17" x14ac:dyDescent="0.25">
      <c r="A56" s="17" t="s">
        <v>51</v>
      </c>
      <c r="B56" s="47">
        <v>0.39933848</v>
      </c>
      <c r="C56" s="17">
        <v>9095804</v>
      </c>
      <c r="D56" s="18">
        <f t="shared" si="0"/>
        <v>166756.39842492939</v>
      </c>
      <c r="E56" s="18">
        <f t="shared" si="1"/>
        <v>166756.39842492939</v>
      </c>
      <c r="F56" s="18">
        <f t="shared" si="2"/>
        <v>133405.11953862049</v>
      </c>
      <c r="G56" s="19">
        <f t="shared" si="3"/>
        <v>174336.23412703979</v>
      </c>
      <c r="H56" s="19">
        <f t="shared" si="4"/>
        <v>174336.23512538601</v>
      </c>
      <c r="I56" s="19">
        <f t="shared" si="5"/>
        <v>139468.98810030881</v>
      </c>
      <c r="J56" s="20">
        <f t="shared" si="6"/>
        <v>204655.57993051998</v>
      </c>
      <c r="K56" s="20">
        <f t="shared" si="7"/>
        <v>204655.5809288662</v>
      </c>
      <c r="L56" s="20">
        <f t="shared" si="8"/>
        <v>163724.463944416</v>
      </c>
      <c r="M56" s="21">
        <f t="shared" si="9"/>
        <v>212235.4166309766</v>
      </c>
      <c r="N56" s="21">
        <f t="shared" si="10"/>
        <v>212235.4166309766</v>
      </c>
      <c r="O56" s="21">
        <f t="shared" si="11"/>
        <v>212235.41563263041</v>
      </c>
      <c r="Q56" s="51"/>
    </row>
    <row r="57" spans="1:17" x14ac:dyDescent="0.25">
      <c r="A57" s="12" t="s">
        <v>52</v>
      </c>
      <c r="B57" s="48">
        <f t="shared" ref="B57:O57" si="12">SUM(B15:B56)</f>
        <v>99.999999999999972</v>
      </c>
      <c r="C57" s="12">
        <f t="shared" si="12"/>
        <v>2277717780</v>
      </c>
      <c r="D57" s="22">
        <f t="shared" si="12"/>
        <v>41758159.250000007</v>
      </c>
      <c r="E57" s="22">
        <f t="shared" si="12"/>
        <v>41758159.250000007</v>
      </c>
      <c r="F57" s="22">
        <f t="shared" si="12"/>
        <v>33406527.600000005</v>
      </c>
      <c r="G57" s="23">
        <f t="shared" si="12"/>
        <v>43656257.25</v>
      </c>
      <c r="H57" s="23">
        <f t="shared" si="12"/>
        <v>43656257.499999985</v>
      </c>
      <c r="I57" s="23">
        <f t="shared" si="12"/>
        <v>34925006</v>
      </c>
      <c r="J57" s="24">
        <f t="shared" si="12"/>
        <v>51248649.999999993</v>
      </c>
      <c r="K57" s="24">
        <f t="shared" si="12"/>
        <v>51248650.250000015</v>
      </c>
      <c r="L57" s="24">
        <f t="shared" si="12"/>
        <v>40998919.999999993</v>
      </c>
      <c r="M57" s="25">
        <f t="shared" si="12"/>
        <v>53146748.249999993</v>
      </c>
      <c r="N57" s="25">
        <f t="shared" si="12"/>
        <v>53146748.249999993</v>
      </c>
      <c r="O57" s="25">
        <f t="shared" si="12"/>
        <v>53146747.999999985</v>
      </c>
      <c r="Q57" s="50"/>
    </row>
    <row r="59" spans="1:17" x14ac:dyDescent="0.25">
      <c r="A59" s="41" t="s">
        <v>70</v>
      </c>
      <c r="B59" s="41"/>
    </row>
    <row r="61" spans="1:17" x14ac:dyDescent="0.25">
      <c r="D61" s="44"/>
      <c r="E61" s="44"/>
      <c r="F61" s="44"/>
    </row>
    <row r="62" spans="1:17" x14ac:dyDescent="0.25">
      <c r="C62" s="45"/>
    </row>
    <row r="63" spans="1:17" x14ac:dyDescent="0.25">
      <c r="C63" s="45"/>
    </row>
    <row r="65" spans="3:5" x14ac:dyDescent="0.25">
      <c r="C65" s="45"/>
    </row>
    <row r="68" spans="3:5" x14ac:dyDescent="0.25">
      <c r="C68" s="45"/>
    </row>
    <row r="72" spans="3:5" x14ac:dyDescent="0.25">
      <c r="E72" s="42"/>
    </row>
  </sheetData>
  <mergeCells count="8">
    <mergeCell ref="D6:E6"/>
    <mergeCell ref="G6:H6"/>
    <mergeCell ref="J6:K6"/>
    <mergeCell ref="M6:N6"/>
    <mergeCell ref="D7:F7"/>
    <mergeCell ref="G7:I7"/>
    <mergeCell ref="J7:L7"/>
    <mergeCell ref="M7:O7"/>
  </mergeCells>
  <pageMargins left="0.23622047244094491" right="0.23622047244094491" top="0.43307086614173229" bottom="0.43307086614173229" header="0.31496062992125984" footer="0.23622047244094491"/>
  <pageSetup paperSize="9" scale="6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8B5E7D93344A654A8FEA6D64BD09EFA3" ma:contentTypeVersion="13" ma:contentTypeDescription="Izveidot jaunu dokumentu." ma:contentTypeScope="" ma:versionID="80206128716ea8b810a190f117cee2db">
  <xsd:schema xmlns:xsd="http://www.w3.org/2001/XMLSchema" xmlns:xs="http://www.w3.org/2001/XMLSchema" xmlns:p="http://schemas.microsoft.com/office/2006/metadata/properties" xmlns:ns1="http://schemas.microsoft.com/sharepoint/v3" xmlns:ns2="b99bf0c4-4503-4a3c-9d96-19981fcee4fa" xmlns:ns3="c5f3215d-01f7-4578-859e-d76708405c9e" targetNamespace="http://schemas.microsoft.com/office/2006/metadata/properties" ma:root="true" ma:fieldsID="dbc1c5eaca8201006ce1f5a257d026d0" ns1:_="" ns2:_="" ns3:_="">
    <xsd:import namespace="http://schemas.microsoft.com/sharepoint/v3"/>
    <xsd:import namespace="b99bf0c4-4503-4a3c-9d96-19981fcee4fa"/>
    <xsd:import namespace="c5f3215d-01f7-4578-859e-d76708405c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1" nillable="true" ma:displayName="Vienotās atbilstības politikas rekvizīti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Vienotās atbilstības politikas UI darbīb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9bf0c4-4503-4a3c-9d96-19981fcee4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ttēlu atzīmes" ma:readOnly="false" ma:fieldId="{5cf76f15-5ced-4ddc-b409-7134ff3c332f}" ma:taxonomyMulti="true" ma:sspId="c20d572e-93f8-47b3-8c65-cc8b4da651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f3215d-01f7-4578-859e-d76708405c9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75b21da-5204-4e10-98a7-03130a0e7422}" ma:internalName="TaxCatchAll" ma:showField="CatchAllData" ma:web="c5f3215d-01f7-4578-859e-d76708405c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c5f3215d-01f7-4578-859e-d76708405c9e" xsi:nil="true"/>
    <lcf76f155ced4ddcb4097134ff3c332f xmlns="b99bf0c4-4503-4a3c-9d96-19981fcee4f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9FA5F71-87D9-4700-B713-39E37FC27A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99bf0c4-4503-4a3c-9d96-19981fcee4fa"/>
    <ds:schemaRef ds:uri="c5f3215d-01f7-4578-859e-d76708405c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1AA4E97-838C-4DF9-BD44-5FD846CDA12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c5f3215d-01f7-4578-859e-d76708405c9e"/>
    <ds:schemaRef ds:uri="b99bf0c4-4503-4a3c-9d96-19981fcee4fa"/>
  </ds:schemaRefs>
</ds:datastoreItem>
</file>

<file path=customXml/itemProps3.xml><?xml version="1.0" encoding="utf-8"?>
<ds:datastoreItem xmlns:ds="http://schemas.openxmlformats.org/officeDocument/2006/customXml" ds:itemID="{9AAF6DCC-9102-46D2-87AD-40BA10EACE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1b8a7570-3ec8-4c4e-9532-5dbb2f157b31}" enabled="1" method="Standard" siteId="{fd50a0e4-c289-4266-b7ff-7d9cf5066e9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IIN</vt:lpstr>
    </vt:vector>
  </TitlesOfParts>
  <Company>Finanšu Ministrija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Elīna Sakniņa</dc:creator>
  <cp:lastModifiedBy>Lāsma Locāne</cp:lastModifiedBy>
  <cp:lastPrinted>2025-01-27T13:45:14Z</cp:lastPrinted>
  <dcterms:created xsi:type="dcterms:W3CDTF">2025-01-22T13:52:12Z</dcterms:created>
  <dcterms:modified xsi:type="dcterms:W3CDTF">2026-03-26T08:59:50Z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0x0101008B5E7D93344A654A8FEA6D64BD09EFA3</vt:lpwstr>
  </property>
</Properties>
</file>