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P:\Protokoli\2021\Majaslapa\27.04_ANMplans_ESFSD\Pielikumi\"/>
    </mc:Choice>
  </mc:AlternateContent>
  <xr:revisionPtr revIDLastSave="0" documentId="8_{4D8B9BDA-4573-4C97-9519-BDEFD430A3AD}" xr6:coauthVersionLast="45" xr6:coauthVersionMax="45" xr10:uidLastSave="{00000000-0000-0000-0000-000000000000}"/>
  <bookViews>
    <workbookView xWindow="-120" yWindow="-120" windowWidth="25440" windowHeight="15390" tabRatio="853" activeTab="3" xr2:uid="{00000000-000D-0000-FFFF-FFFF00000000}"/>
  </bookViews>
  <sheets>
    <sheet name="T1_Pick_List" sheetId="1" r:id="rId1"/>
    <sheet name="Components" sheetId="2" r:id="rId2"/>
    <sheet name="Measures" sheetId="3" r:id="rId3"/>
    <sheet name="T1 Milestones&amp;Targets" sheetId="4" r:id="rId4"/>
    <sheet name="T2 Green Digital &amp; Costs" sheetId="5" r:id="rId5"/>
    <sheet name="T3a Impact (qualitative)" sheetId="17" r:id="rId6"/>
    <sheet name="T3b Impact (quantitative)_min" sheetId="7" r:id="rId7"/>
    <sheet name="T3b Impact (quantitative)_max" sheetId="12" r:id="rId8"/>
    <sheet name="T4a Investment baseline Inp_min" sheetId="13" r:id="rId9"/>
    <sheet name="T4a Investment baseline Inp_max" sheetId="15" r:id="rId10"/>
    <sheet name="T4b Investment baseline Dis_min" sheetId="14" r:id="rId11"/>
    <sheet name="T4b Investment baseline Dis_max" sheetId="16" r:id="rId12"/>
    <sheet name="Instructions - read this first" sheetId="1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3" hidden="1">'T1 Milestones&amp;Targets'!$A$5:$A$228</definedName>
    <definedName name="_xlnm._FilterDatabase" localSheetId="4" hidden="1">'T2 Green Digital &amp; Costs'!$A$5:$AG$73</definedName>
    <definedName name="_Hlk66710153" localSheetId="2">Measures!$D$76</definedName>
  </definedNames>
  <calcPr calcId="191029"/>
  <customWorkbookViews>
    <customWorkbookView name="LOPES David (ECFIN) - Personal View" guid="{DF4DF86E-F87E-4853-B44F-4F4D647D71FF}" mergeInterval="0" personalView="1" maximized="1" xWindow="-8" yWindow="-8" windowWidth="2576" windowHeight="1066" tabRatio="792" activeSheetId="5"/>
    <customWorkbookView name="VANYOLOS Istvan (ECFIN) - Personal View" guid="{587CB59E-8194-466A-825B-36D9E2C9E12C}" mergeInterval="0" personalView="1" xWindow="2" yWindow="2" windowWidth="1364" windowHeight="726" tabRatio="792" activeSheetId="5"/>
    <customWorkbookView name="KAMERTA Markita (ECFIN) - Personal View" guid="{BA2EDF17-FDDF-46B2-A4BE-72FB311EBCAF}" mergeInterval="0" personalView="1" maximized="1" xWindow="-9" yWindow="-9" windowWidth="1938" windowHeight="1048" tabRatio="792" activeSheetId="2"/>
    <customWorkbookView name="AFMAN Emiel (ECFIN) - Personal View" guid="{317D3D83-AACA-40F7-8006-3175597A202A}" mergeInterval="0" personalView="1" maximized="1" xWindow="-11" yWindow="-11" windowWidth="2326" windowHeight="1258" tabRatio="792"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AG72" i="5"/>
  <c r="AF72" i="5"/>
  <c r="Z72" i="5"/>
  <c r="N32" i="5" l="1"/>
  <c r="N31" i="5"/>
  <c r="J31" i="5"/>
  <c r="N30" i="5"/>
  <c r="N13" i="5"/>
  <c r="N10" i="5"/>
  <c r="L55" i="5"/>
  <c r="Q4" i="1" l="1"/>
  <c r="Q5" i="1"/>
  <c r="AG59" i="5" l="1"/>
  <c r="AG60" i="5"/>
  <c r="AG61" i="5"/>
  <c r="AF18" i="5"/>
  <c r="AG18" i="5"/>
  <c r="AG34" i="5"/>
  <c r="AG28" i="5"/>
  <c r="AG29" i="5"/>
  <c r="AF16" i="5"/>
  <c r="AG68" i="5" l="1"/>
  <c r="AF68" i="5"/>
  <c r="Z68" i="5"/>
  <c r="AG40" i="5" l="1"/>
  <c r="AF40" i="5"/>
  <c r="Z40" i="5"/>
  <c r="AG23" i="5" l="1"/>
  <c r="AF23" i="5"/>
  <c r="Z23" i="5"/>
  <c r="AG21" i="5"/>
  <c r="AF21" i="5"/>
  <c r="Z21" i="5"/>
  <c r="AG22" i="5"/>
  <c r="AF22" i="5"/>
  <c r="Z22" i="5"/>
  <c r="AG20" i="5"/>
  <c r="AF20" i="5"/>
  <c r="Z20" i="5"/>
  <c r="AG58" i="5" l="1"/>
  <c r="AF58" i="5"/>
  <c r="Z58" i="5"/>
  <c r="AG37" i="5" l="1"/>
  <c r="AF37" i="5"/>
  <c r="Z37" i="5"/>
  <c r="AG57" i="5" l="1"/>
  <c r="AF57" i="5"/>
  <c r="Z57" i="5"/>
  <c r="AF29" i="5"/>
  <c r="Z29" i="5"/>
  <c r="AG27" i="5"/>
  <c r="AF27" i="5"/>
  <c r="Z27" i="5"/>
  <c r="F43" i="5" l="1"/>
  <c r="L43" i="5" s="1"/>
  <c r="K43" i="5" l="1"/>
  <c r="Z52" i="5"/>
  <c r="F50" i="5"/>
  <c r="Z50" i="5" s="1"/>
  <c r="Z49" i="5"/>
  <c r="Z48" i="5"/>
  <c r="AG65" i="5" l="1"/>
  <c r="AF65" i="5"/>
  <c r="Z65" i="5"/>
  <c r="AG62" i="5"/>
  <c r="AF62" i="5"/>
  <c r="Z62" i="5"/>
  <c r="AG19" i="5" l="1"/>
  <c r="AF19" i="5"/>
  <c r="Z19" i="5"/>
  <c r="AG64" i="5" l="1"/>
  <c r="AF64" i="5"/>
  <c r="Z64" i="5"/>
  <c r="AG63" i="5"/>
  <c r="AF63" i="5"/>
  <c r="Z63" i="5"/>
  <c r="AG11" i="5" l="1"/>
  <c r="AF11" i="5"/>
  <c r="Z11" i="5"/>
  <c r="AG10" i="5"/>
  <c r="AF10" i="5"/>
  <c r="Z10" i="5"/>
  <c r="AG9" i="5"/>
  <c r="AF9" i="5"/>
  <c r="Z9" i="5"/>
  <c r="AG8" i="5"/>
  <c r="AF8" i="5"/>
  <c r="Z8" i="5"/>
  <c r="AG7" i="5"/>
  <c r="AF7" i="5"/>
  <c r="Z7" i="5"/>
  <c r="AG6" i="5"/>
  <c r="AF6" i="5"/>
  <c r="Z6" i="5"/>
  <c r="AG71" i="5" l="1"/>
  <c r="AF71" i="5"/>
  <c r="Z71" i="5"/>
  <c r="AG70" i="5"/>
  <c r="AF70" i="5"/>
  <c r="Z70" i="5"/>
  <c r="AG69" i="5"/>
  <c r="AF69" i="5"/>
  <c r="Z69" i="5"/>
  <c r="AG26" i="5" l="1"/>
  <c r="AF26" i="5"/>
  <c r="Z26" i="5"/>
  <c r="AG24" i="5"/>
  <c r="AF24" i="5"/>
  <c r="Z24" i="5"/>
  <c r="AG15" i="5"/>
  <c r="AF15" i="5"/>
  <c r="Z15" i="5"/>
  <c r="AG13" i="5"/>
  <c r="AF13" i="5"/>
  <c r="Z13" i="5"/>
  <c r="AG12" i="5" l="1"/>
  <c r="AF12" i="5"/>
  <c r="Z12" i="5"/>
  <c r="AG67" i="5" l="1"/>
  <c r="AF67" i="5"/>
  <c r="Z67" i="5"/>
  <c r="AG17" i="5"/>
  <c r="AF17" i="5"/>
  <c r="AF41" i="5" l="1"/>
  <c r="AG41" i="5"/>
  <c r="Z41" i="5"/>
  <c r="AG35" i="5" l="1"/>
  <c r="AG36" i="5"/>
  <c r="AF35" i="5"/>
  <c r="AF36" i="5"/>
  <c r="Z35" i="5"/>
  <c r="Z36" i="5"/>
  <c r="Z33" i="5"/>
  <c r="AF33" i="5"/>
  <c r="AG33" i="5"/>
  <c r="AG39" i="5" l="1"/>
  <c r="AF39" i="5"/>
  <c r="Z39" i="5"/>
  <c r="AG14" i="5"/>
  <c r="AF14" i="5"/>
  <c r="Z14" i="5"/>
  <c r="AG47" i="5" l="1"/>
  <c r="AF47" i="5"/>
  <c r="Z47" i="5"/>
  <c r="Z46" i="5"/>
  <c r="AG45" i="5"/>
  <c r="AF45" i="5"/>
  <c r="AG44" i="5"/>
  <c r="AF44" i="5"/>
  <c r="Z44" i="5"/>
  <c r="AG43" i="5"/>
  <c r="AF43" i="5"/>
  <c r="Z43" i="5"/>
  <c r="Z45" i="5" l="1"/>
  <c r="Q3" i="1" l="1"/>
  <c r="I5" i="16" l="1"/>
  <c r="B6" i="16"/>
  <c r="G6" i="16"/>
  <c r="K6" i="16"/>
  <c r="D7" i="16"/>
  <c r="I7" i="16"/>
  <c r="H10" i="16"/>
  <c r="L10" i="16"/>
  <c r="D11" i="16"/>
  <c r="I11" i="16"/>
  <c r="B12" i="16"/>
  <c r="F15" i="16"/>
  <c r="G15" i="16"/>
  <c r="H15" i="16"/>
  <c r="I15" i="16"/>
  <c r="J15" i="16"/>
  <c r="K15" i="16"/>
  <c r="L15" i="16"/>
  <c r="B17" i="16"/>
  <c r="C17" i="16"/>
  <c r="D17" i="16"/>
  <c r="F17" i="16"/>
  <c r="G17" i="16"/>
  <c r="H17" i="16"/>
  <c r="I17" i="16"/>
  <c r="J17" i="16"/>
  <c r="K17" i="16"/>
  <c r="L17" i="16"/>
  <c r="B7" i="15"/>
  <c r="C7" i="15"/>
  <c r="D7" i="15"/>
  <c r="D4" i="16" s="1"/>
  <c r="E7" i="15"/>
  <c r="F7" i="15"/>
  <c r="G7" i="15"/>
  <c r="H7" i="15"/>
  <c r="I7" i="15"/>
  <c r="J4" i="16" s="1"/>
  <c r="J7" i="15"/>
  <c r="K4" i="16" s="1"/>
  <c r="K7" i="15"/>
  <c r="L4" i="16" s="1"/>
  <c r="B16" i="15"/>
  <c r="B5" i="16" s="1"/>
  <c r="C16" i="15"/>
  <c r="C5" i="16" s="1"/>
  <c r="D16" i="15"/>
  <c r="D5" i="16" s="1"/>
  <c r="E16" i="15"/>
  <c r="F5" i="16" s="1"/>
  <c r="F16" i="15"/>
  <c r="G5" i="16" s="1"/>
  <c r="G16" i="15"/>
  <c r="H5" i="16" s="1"/>
  <c r="H16" i="15"/>
  <c r="I16" i="15"/>
  <c r="J16" i="15"/>
  <c r="K16" i="15"/>
  <c r="B22" i="15"/>
  <c r="C22" i="15"/>
  <c r="C6" i="16" s="1"/>
  <c r="D22" i="15"/>
  <c r="D6" i="16" s="1"/>
  <c r="E22" i="15"/>
  <c r="F6" i="16" s="1"/>
  <c r="M6" i="16" s="1"/>
  <c r="F22" i="15"/>
  <c r="G22" i="15"/>
  <c r="H6" i="16" s="1"/>
  <c r="H22" i="15"/>
  <c r="I6" i="16" s="1"/>
  <c r="I22" i="15"/>
  <c r="J6" i="16" s="1"/>
  <c r="J22" i="15"/>
  <c r="K22" i="15"/>
  <c r="L6" i="16" s="1"/>
  <c r="B29" i="15"/>
  <c r="B7" i="16" s="1"/>
  <c r="C29" i="15"/>
  <c r="C7" i="16" s="1"/>
  <c r="E7" i="16" s="1"/>
  <c r="D29" i="15"/>
  <c r="E29" i="15"/>
  <c r="F7" i="16" s="1"/>
  <c r="F29" i="15"/>
  <c r="G7" i="16" s="1"/>
  <c r="G29" i="15"/>
  <c r="H7" i="16" s="1"/>
  <c r="H29" i="15"/>
  <c r="I29" i="15"/>
  <c r="J7" i="16" s="1"/>
  <c r="J29" i="15"/>
  <c r="K7" i="16" s="1"/>
  <c r="K29" i="15"/>
  <c r="L7" i="16" s="1"/>
  <c r="B39" i="15"/>
  <c r="B8" i="16" s="1"/>
  <c r="C39" i="15"/>
  <c r="C8" i="16" s="1"/>
  <c r="D39" i="15"/>
  <c r="D8" i="16" s="1"/>
  <c r="E39" i="15"/>
  <c r="F8" i="16" s="1"/>
  <c r="F39" i="15"/>
  <c r="G8" i="16" s="1"/>
  <c r="G39" i="15"/>
  <c r="H8" i="16" s="1"/>
  <c r="H39" i="15"/>
  <c r="I8" i="16" s="1"/>
  <c r="I39" i="15"/>
  <c r="J8" i="16" s="1"/>
  <c r="J39" i="15"/>
  <c r="K8" i="16" s="1"/>
  <c r="K39" i="15"/>
  <c r="L8" i="16" s="1"/>
  <c r="B46" i="15"/>
  <c r="B9" i="16" s="1"/>
  <c r="C46" i="15"/>
  <c r="C9" i="16" s="1"/>
  <c r="D46" i="15"/>
  <c r="D9" i="16" s="1"/>
  <c r="E46" i="15"/>
  <c r="F9" i="16" s="1"/>
  <c r="F46" i="15"/>
  <c r="G9" i="16" s="1"/>
  <c r="G46" i="15"/>
  <c r="H9" i="16" s="1"/>
  <c r="H46" i="15"/>
  <c r="I9" i="16" s="1"/>
  <c r="I46" i="15"/>
  <c r="J9" i="16" s="1"/>
  <c r="J46" i="15"/>
  <c r="K9" i="16" s="1"/>
  <c r="K46" i="15"/>
  <c r="L9" i="16" s="1"/>
  <c r="B53" i="15"/>
  <c r="B10" i="16" s="1"/>
  <c r="C53" i="15"/>
  <c r="C10" i="16" s="1"/>
  <c r="D53" i="15"/>
  <c r="D10" i="16" s="1"/>
  <c r="E53" i="15"/>
  <c r="F10" i="16" s="1"/>
  <c r="M10" i="16" s="1"/>
  <c r="F53" i="15"/>
  <c r="G10" i="16" s="1"/>
  <c r="G53" i="15"/>
  <c r="H53" i="15"/>
  <c r="I10" i="16" s="1"/>
  <c r="I53" i="15"/>
  <c r="J10" i="16" s="1"/>
  <c r="J53" i="15"/>
  <c r="K10" i="16" s="1"/>
  <c r="K53" i="15"/>
  <c r="B60" i="15"/>
  <c r="B11" i="16" s="1"/>
  <c r="C60" i="15"/>
  <c r="C11" i="16" s="1"/>
  <c r="D60" i="15"/>
  <c r="E60" i="15"/>
  <c r="F11" i="16" s="1"/>
  <c r="F60" i="15"/>
  <c r="G11" i="16" s="1"/>
  <c r="G60" i="15"/>
  <c r="H11" i="16" s="1"/>
  <c r="H60" i="15"/>
  <c r="I60" i="15"/>
  <c r="J11" i="16" s="1"/>
  <c r="J60" i="15"/>
  <c r="K11" i="16" s="1"/>
  <c r="K60" i="15"/>
  <c r="L11" i="16" s="1"/>
  <c r="B67" i="15"/>
  <c r="C67" i="15"/>
  <c r="C12" i="16" s="1"/>
  <c r="D67" i="15"/>
  <c r="D12" i="16" s="1"/>
  <c r="E67" i="15"/>
  <c r="F12" i="16" s="1"/>
  <c r="M12" i="16" s="1"/>
  <c r="F67" i="15"/>
  <c r="G12" i="16" s="1"/>
  <c r="G67" i="15"/>
  <c r="H12" i="16" s="1"/>
  <c r="H67" i="15"/>
  <c r="I12" i="16" s="1"/>
  <c r="I67" i="15"/>
  <c r="J12" i="16" s="1"/>
  <c r="J67" i="15"/>
  <c r="K12" i="16" s="1"/>
  <c r="K67" i="15"/>
  <c r="L12" i="16" s="1"/>
  <c r="B76" i="15"/>
  <c r="B13" i="16" s="1"/>
  <c r="C76" i="15"/>
  <c r="C13" i="16" s="1"/>
  <c r="E13" i="16" s="1"/>
  <c r="D76" i="15"/>
  <c r="D13" i="16" s="1"/>
  <c r="E76" i="15"/>
  <c r="F13" i="16" s="1"/>
  <c r="F76" i="15"/>
  <c r="G13" i="16" s="1"/>
  <c r="G76" i="15"/>
  <c r="H13" i="16" s="1"/>
  <c r="H76" i="15"/>
  <c r="I13" i="16" s="1"/>
  <c r="I76" i="15"/>
  <c r="J13" i="16" s="1"/>
  <c r="J76" i="15"/>
  <c r="K13" i="16" s="1"/>
  <c r="K76" i="15"/>
  <c r="L13" i="16" s="1"/>
  <c r="D4" i="14"/>
  <c r="H4" i="14"/>
  <c r="I4" i="14"/>
  <c r="L4" i="14"/>
  <c r="I5" i="14"/>
  <c r="F6" i="14"/>
  <c r="I6" i="14"/>
  <c r="J6" i="14"/>
  <c r="B7" i="14"/>
  <c r="C7" i="14"/>
  <c r="F7" i="14"/>
  <c r="G7" i="14"/>
  <c r="J7" i="14"/>
  <c r="K7" i="14"/>
  <c r="C8" i="14"/>
  <c r="H8" i="14"/>
  <c r="L8" i="14"/>
  <c r="G9" i="14"/>
  <c r="H9" i="14"/>
  <c r="K9" i="14"/>
  <c r="L9" i="14"/>
  <c r="D10" i="14"/>
  <c r="E10" i="14"/>
  <c r="H10" i="14"/>
  <c r="I10" i="14"/>
  <c r="L10" i="14"/>
  <c r="M10" i="14"/>
  <c r="F11" i="14"/>
  <c r="J11" i="14"/>
  <c r="B12" i="14"/>
  <c r="F12" i="14"/>
  <c r="M12" i="14" s="1"/>
  <c r="I12" i="14"/>
  <c r="J12" i="14"/>
  <c r="B13" i="14"/>
  <c r="C13" i="14"/>
  <c r="F13" i="14"/>
  <c r="G13" i="14"/>
  <c r="J13" i="14"/>
  <c r="K13" i="14"/>
  <c r="F15" i="14"/>
  <c r="G15" i="14"/>
  <c r="H15" i="14"/>
  <c r="I15" i="14"/>
  <c r="J15" i="14"/>
  <c r="K15" i="14"/>
  <c r="L15" i="14"/>
  <c r="B17" i="14"/>
  <c r="C17" i="14"/>
  <c r="D17" i="14"/>
  <c r="F17" i="14"/>
  <c r="G17" i="14"/>
  <c r="H17" i="14"/>
  <c r="I17" i="14"/>
  <c r="J17" i="14"/>
  <c r="M17" i="14" s="1"/>
  <c r="K17" i="14"/>
  <c r="L17" i="14"/>
  <c r="B7" i="13"/>
  <c r="C7" i="13"/>
  <c r="C4" i="14" s="1"/>
  <c r="D7" i="13"/>
  <c r="E7" i="13"/>
  <c r="F7" i="13"/>
  <c r="G7" i="13"/>
  <c r="H7" i="13"/>
  <c r="I7" i="13"/>
  <c r="J4" i="14" s="1"/>
  <c r="J7" i="13"/>
  <c r="K4" i="14" s="1"/>
  <c r="K7" i="13"/>
  <c r="B16" i="13"/>
  <c r="B5" i="14" s="1"/>
  <c r="C16" i="13"/>
  <c r="C5" i="14" s="1"/>
  <c r="D16" i="13"/>
  <c r="D5" i="14" s="1"/>
  <c r="E16" i="13"/>
  <c r="F5" i="14" s="1"/>
  <c r="F16" i="13"/>
  <c r="G5" i="14" s="1"/>
  <c r="G16" i="13"/>
  <c r="H5" i="14" s="1"/>
  <c r="H16" i="13"/>
  <c r="I16" i="13"/>
  <c r="J16" i="13"/>
  <c r="K16" i="13"/>
  <c r="L5" i="14" s="1"/>
  <c r="B22" i="13"/>
  <c r="B6" i="14" s="1"/>
  <c r="E6" i="14" s="1"/>
  <c r="C22" i="13"/>
  <c r="C6" i="14" s="1"/>
  <c r="D22" i="13"/>
  <c r="D6" i="14" s="1"/>
  <c r="E22" i="13"/>
  <c r="F22" i="13"/>
  <c r="G6" i="14" s="1"/>
  <c r="G22" i="13"/>
  <c r="H6" i="14" s="1"/>
  <c r="H22" i="13"/>
  <c r="I22" i="13"/>
  <c r="J22" i="13"/>
  <c r="K6" i="14" s="1"/>
  <c r="K22" i="13"/>
  <c r="L6" i="14" s="1"/>
  <c r="B29" i="13"/>
  <c r="C29" i="13"/>
  <c r="D29" i="13"/>
  <c r="D7" i="14" s="1"/>
  <c r="E29" i="13"/>
  <c r="F29" i="13"/>
  <c r="G29" i="13"/>
  <c r="H7" i="14" s="1"/>
  <c r="H29" i="13"/>
  <c r="I7" i="14" s="1"/>
  <c r="I29" i="13"/>
  <c r="J29" i="13"/>
  <c r="K29" i="13"/>
  <c r="L7" i="14" s="1"/>
  <c r="B39" i="13"/>
  <c r="B8" i="14" s="1"/>
  <c r="C39" i="13"/>
  <c r="D39" i="13"/>
  <c r="D8" i="14" s="1"/>
  <c r="E39" i="13"/>
  <c r="F8" i="14" s="1"/>
  <c r="F39" i="13"/>
  <c r="G8" i="14" s="1"/>
  <c r="G39" i="13"/>
  <c r="H39" i="13"/>
  <c r="I8" i="14" s="1"/>
  <c r="I39" i="13"/>
  <c r="J8" i="14" s="1"/>
  <c r="J39" i="13"/>
  <c r="K8" i="14" s="1"/>
  <c r="K39" i="13"/>
  <c r="B46" i="13"/>
  <c r="B9" i="14" s="1"/>
  <c r="C46" i="13"/>
  <c r="C9" i="14" s="1"/>
  <c r="D46" i="13"/>
  <c r="D9" i="14" s="1"/>
  <c r="E46" i="13"/>
  <c r="F9" i="14" s="1"/>
  <c r="F46" i="13"/>
  <c r="G46" i="13"/>
  <c r="H46" i="13"/>
  <c r="I9" i="14" s="1"/>
  <c r="I46" i="13"/>
  <c r="J9" i="14" s="1"/>
  <c r="J46" i="13"/>
  <c r="K46" i="13"/>
  <c r="B53" i="13"/>
  <c r="B10" i="14" s="1"/>
  <c r="C53" i="13"/>
  <c r="C10" i="14" s="1"/>
  <c r="D53" i="13"/>
  <c r="E53" i="13"/>
  <c r="F10" i="14" s="1"/>
  <c r="F53" i="13"/>
  <c r="G10" i="14" s="1"/>
  <c r="G53" i="13"/>
  <c r="H53" i="13"/>
  <c r="I53" i="13"/>
  <c r="J10" i="14" s="1"/>
  <c r="J53" i="13"/>
  <c r="K10" i="14" s="1"/>
  <c r="K53" i="13"/>
  <c r="B60" i="13"/>
  <c r="B11" i="14" s="1"/>
  <c r="E11" i="14" s="1"/>
  <c r="C60" i="13"/>
  <c r="C11" i="14" s="1"/>
  <c r="D60" i="13"/>
  <c r="D11" i="14" s="1"/>
  <c r="E60" i="13"/>
  <c r="F60" i="13"/>
  <c r="G11" i="14" s="1"/>
  <c r="G60" i="13"/>
  <c r="H11" i="14" s="1"/>
  <c r="H60" i="13"/>
  <c r="I11" i="14" s="1"/>
  <c r="I60" i="13"/>
  <c r="J60" i="13"/>
  <c r="K11" i="14" s="1"/>
  <c r="K60" i="13"/>
  <c r="L11" i="14" s="1"/>
  <c r="B67" i="13"/>
  <c r="C67" i="13"/>
  <c r="C12" i="14" s="1"/>
  <c r="D67" i="13"/>
  <c r="D12" i="14" s="1"/>
  <c r="E67" i="13"/>
  <c r="F67" i="13"/>
  <c r="G12" i="14" s="1"/>
  <c r="G67" i="13"/>
  <c r="H12" i="14" s="1"/>
  <c r="H67" i="13"/>
  <c r="I67" i="13"/>
  <c r="J67" i="13"/>
  <c r="K12" i="14" s="1"/>
  <c r="K67" i="13"/>
  <c r="L12" i="14" s="1"/>
  <c r="B76" i="13"/>
  <c r="C76" i="13"/>
  <c r="D76" i="13"/>
  <c r="D13" i="14" s="1"/>
  <c r="E76" i="13"/>
  <c r="F76" i="13"/>
  <c r="G76" i="13"/>
  <c r="H13" i="14" s="1"/>
  <c r="H76" i="13"/>
  <c r="I13" i="14" s="1"/>
  <c r="I76" i="13"/>
  <c r="J76" i="13"/>
  <c r="K76" i="13"/>
  <c r="L13" i="14" s="1"/>
  <c r="E9" i="14" l="1"/>
  <c r="H14" i="14"/>
  <c r="H16" i="14" s="1"/>
  <c r="E12" i="14"/>
  <c r="M7" i="14"/>
  <c r="M8" i="16"/>
  <c r="K14" i="14"/>
  <c r="K16" i="14" s="1"/>
  <c r="K18" i="14" s="1"/>
  <c r="D14" i="14"/>
  <c r="D16" i="14" s="1"/>
  <c r="D18" i="14" s="1"/>
  <c r="F6" i="13"/>
  <c r="G4" i="14"/>
  <c r="M6" i="14"/>
  <c r="M13" i="16"/>
  <c r="M11" i="16"/>
  <c r="M9" i="16"/>
  <c r="M7" i="16"/>
  <c r="H14" i="16"/>
  <c r="H16" i="16" s="1"/>
  <c r="H18" i="16" s="1"/>
  <c r="J14" i="16"/>
  <c r="J16" i="16" s="1"/>
  <c r="J18" i="16" s="1"/>
  <c r="M9" i="14"/>
  <c r="E13" i="14"/>
  <c r="E5" i="14"/>
  <c r="E11" i="16"/>
  <c r="E9" i="16"/>
  <c r="E5" i="16"/>
  <c r="E12" i="16"/>
  <c r="E8" i="14"/>
  <c r="G14" i="14"/>
  <c r="B6" i="13"/>
  <c r="B4" i="14"/>
  <c r="E4" i="14" s="1"/>
  <c r="M8" i="14"/>
  <c r="L14" i="14"/>
  <c r="L16" i="14" s="1"/>
  <c r="C14" i="14"/>
  <c r="C16" i="14" s="1"/>
  <c r="C18" i="14" s="1"/>
  <c r="M11" i="14"/>
  <c r="E7" i="14"/>
  <c r="E10" i="16"/>
  <c r="E8" i="16"/>
  <c r="D14" i="16"/>
  <c r="D16" i="16" s="1"/>
  <c r="D18" i="16" s="1"/>
  <c r="K6" i="15"/>
  <c r="E6" i="15"/>
  <c r="M15" i="14"/>
  <c r="H6" i="15"/>
  <c r="E17" i="16"/>
  <c r="G14" i="16"/>
  <c r="G16" i="16" s="1"/>
  <c r="G18" i="16" s="1"/>
  <c r="I4" i="16"/>
  <c r="I14" i="16" s="1"/>
  <c r="I16" i="16" s="1"/>
  <c r="I18" i="16" s="1"/>
  <c r="J6" i="13"/>
  <c r="H6" i="13"/>
  <c r="D6" i="13"/>
  <c r="L18" i="14"/>
  <c r="K5" i="14"/>
  <c r="I6" i="15"/>
  <c r="G6" i="15"/>
  <c r="C6" i="15"/>
  <c r="L5" i="16"/>
  <c r="L14" i="16" s="1"/>
  <c r="L16" i="16" s="1"/>
  <c r="L18" i="16" s="1"/>
  <c r="H4" i="16"/>
  <c r="K6" i="13"/>
  <c r="E6" i="13"/>
  <c r="M13" i="14"/>
  <c r="I14" i="14"/>
  <c r="I16" i="14" s="1"/>
  <c r="J6" i="15"/>
  <c r="D6" i="15"/>
  <c r="E6" i="16"/>
  <c r="I6" i="13"/>
  <c r="G6" i="13"/>
  <c r="C6" i="13"/>
  <c r="E17" i="14"/>
  <c r="J5" i="14"/>
  <c r="M5" i="14" s="1"/>
  <c r="F4" i="14"/>
  <c r="M4" i="14" s="1"/>
  <c r="F6" i="15"/>
  <c r="B6" i="15"/>
  <c r="M15" i="16"/>
  <c r="K5" i="16"/>
  <c r="K14" i="16" s="1"/>
  <c r="G4" i="16"/>
  <c r="C4" i="16"/>
  <c r="C14" i="16" s="1"/>
  <c r="C16" i="16" s="1"/>
  <c r="C18" i="16" s="1"/>
  <c r="J5" i="16"/>
  <c r="M5" i="16" s="1"/>
  <c r="F4" i="16"/>
  <c r="B4" i="16"/>
  <c r="M17" i="16"/>
  <c r="I18" i="14"/>
  <c r="G16" i="14"/>
  <c r="G18" i="14" s="1"/>
  <c r="H18" i="14"/>
  <c r="K16" i="16" l="1"/>
  <c r="K18" i="16" s="1"/>
  <c r="M14" i="16"/>
  <c r="M16" i="16" s="1"/>
  <c r="J14" i="14"/>
  <c r="J16" i="14" s="1"/>
  <c r="J18" i="14" s="1"/>
  <c r="B14" i="14"/>
  <c r="F14" i="16"/>
  <c r="F16" i="16" s="1"/>
  <c r="F18" i="16" s="1"/>
  <c r="M4" i="16"/>
  <c r="F14" i="14"/>
  <c r="F16" i="14" s="1"/>
  <c r="F18" i="14" s="1"/>
  <c r="B14" i="16"/>
  <c r="E4" i="16"/>
  <c r="M18" i="16"/>
  <c r="M18" i="14"/>
  <c r="M14" i="14" l="1"/>
  <c r="M16" i="14" s="1"/>
  <c r="E14" i="16"/>
  <c r="E16" i="16" s="1"/>
  <c r="E18" i="16" s="1"/>
  <c r="B16" i="16"/>
  <c r="B18" i="16" s="1"/>
  <c r="B16" i="14"/>
  <c r="B18" i="14" s="1"/>
  <c r="E14" i="14"/>
  <c r="E16" i="14" s="1"/>
  <c r="E18" i="14" s="1"/>
  <c r="AG25" i="5"/>
  <c r="AG46" i="5"/>
  <c r="AG56" i="5"/>
  <c r="AF25" i="5"/>
  <c r="AF46" i="5"/>
  <c r="AF56" i="5"/>
  <c r="Z25" i="5"/>
  <c r="Z56" i="5"/>
  <c r="Q586" i="1" l="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P3" i="1"/>
  <c r="P4" i="1"/>
  <c r="P5" i="1"/>
  <c r="P6" i="1"/>
  <c r="P7" i="1"/>
  <c r="P8" i="1"/>
  <c r="P2" i="1"/>
</calcChain>
</file>

<file path=xl/sharedStrings.xml><?xml version="1.0" encoding="utf-8"?>
<sst xmlns="http://schemas.openxmlformats.org/spreadsheetml/2006/main" count="4371" uniqueCount="1910">
  <si>
    <t>Pasākums vai
 ieguldījums</t>
  </si>
  <si>
    <t>Atskaites punkts vai
 mērķis</t>
  </si>
  <si>
    <t>Klimata atzīme</t>
  </si>
  <si>
    <t>Vides atzīme</t>
  </si>
  <si>
    <t>Ciparatzīme</t>
  </si>
  <si>
    <t>Jā/Nē</t>
  </si>
  <si>
    <t>Jā/Null</t>
  </si>
  <si>
    <t>Aizdevumi/dotācijas</t>
  </si>
  <si>
    <t>Politikas pīlārs</t>
  </si>
  <si>
    <t>Ceturkšņi</t>
  </si>
  <si>
    <t>Mērvienība</t>
  </si>
  <si>
    <t>COFOG 2. līmenis</t>
  </si>
  <si>
    <t>Atlasīt komponentu</t>
  </si>
  <si>
    <t>Saistītā reforma vai ieguldījumi</t>
  </si>
  <si>
    <t>Investīcijas</t>
  </si>
  <si>
    <t>Atskaites punkts</t>
  </si>
  <si>
    <t>Jā</t>
  </si>
  <si>
    <t>Jā</t>
  </si>
  <si>
    <t>Aizdevumi</t>
  </si>
  <si>
    <t>a. Videi nekaitīga pāreja</t>
  </si>
  <si>
    <t>% (procentos)</t>
  </si>
  <si>
    <t>01.1 - Izpildu un likumdošanas orgāni, finanšu un fiskālās lietas, ārlietas</t>
  </si>
  <si>
    <t>001 - ieguldījumi pamatlīdzekļos, tostarp pētniecības infrastruktūrā, mikrouzņēmumos, kas tieši saistīti ar pētniecības un inovācijas darbībām</t>
  </si>
  <si>
    <t>1 - 051 - ļoti augstas jaudas platjoslas tīkls (maģistrālais/atvilces maršrutēšanas tīkls)</t>
  </si>
  <si>
    <t>Reforma</t>
  </si>
  <si>
    <t>Mērķis</t>
  </si>
  <si>
    <t>Nē</t>
  </si>
  <si>
    <t>Dotācijas</t>
  </si>
  <si>
    <t>b. Digitālā pārveide</t>
  </si>
  <si>
    <t>01.2 - ārvalstu ekonomikas atbalsts</t>
  </si>
  <si>
    <t>002 - ieguldījumi pamatlīdzekļos, tai skaitā pētniecības infrastruktūrā, mazos un vidējos uzņēmumos (ieskaitot privātos pētniecības centrus), kas tieši saistīti ar pētniecības un inovācijas darbībām</t>
  </si>
  <si>
    <t>1 - 052 - ļoti augstas ietilpības platjoslas tīkls (piekļuve/vietējā sakaru līnija ar darbību, kas līdzvērtīga optiskās šķiedras iekārtai līdz sadales punktam daudzdzīvokļu telpu apkalpošanas vietā)</t>
  </si>
  <si>
    <t>c. Gudra, ilgtspējīga un integrējoša izaugsme</t>
  </si>
  <si>
    <t>01.3 - Vispārīgie pakalpojumi</t>
  </si>
  <si>
    <t>002 bis1 - Ieguldījumi pamatlīdzekļos lielos, tai skaitā pētniecības infrastruktūrā, uzņēmumos [1], kas tieši saistīti ar pētniecības un inovācijas darbībām</t>
  </si>
  <si>
    <t>1 - 053 - ļoti augstas ietilpības platjoslas tīkls (piekļuve/vietējā sakaru līnija ar darbību, kas līdzvērtīga optiskās šķiedras iekārtai līdz sadales punktam mājas un uzņēmuma telpu apkalpošanas vietā)</t>
  </si>
  <si>
    <t>d. Sociālā un teritoriālā kohēzija</t>
  </si>
  <si>
    <t>01.4 - fundamentālie pētījumi</t>
  </si>
  <si>
    <t>003 - ieguldījumi pamatlīdzekļos, tai skaitā pētniecības infrastruktūrā, valsts pētniecības centros un augstākajā izglītībā, kas tieši saistīta ar pētniecības un inovācijas darbībām</t>
  </si>
  <si>
    <t>1 - 054 - ļoti augstas ietilpības platjoslas tīkls (piekļuve/vietējā sakaru līnija ar veiktspēju, kas līdzvērtīga optiskās šķiedras iekārtai līdz bāzes stacijai uzlabotai bezvadu saziņai)</t>
  </si>
  <si>
    <t>e. Veselība un ekonomiskā, sociālā un institucionālā elastība</t>
  </si>
  <si>
    <t>01.5 - Pētniecība un attīstība Vispārīgie sabiedriskie pakalpojumi</t>
  </si>
  <si>
    <t>004 - ieguldījumi nemateriālos aktīvos mikrouzņēmumos, kas tieši saistīti ar pētniecības un inovācijas darbībām</t>
  </si>
  <si>
    <t>1 - 054 bis - 5G tīkla pārklājums, tostarp nepārtraukta savienojamības nodrošināšana pa transporta ceļiem; Gigabit savienojamība (tīkli, kas piedāvā vismaz 1 Gb/s simetrisku) sociālekonomiskiem dzinējspēkiem, piemēram, skolām, transporta mezgliem un galvenajiem sabiedrisko pakalpojumu sniedzējiem</t>
  </si>
  <si>
    <t>f. Nākamās paaudzes politika</t>
  </si>
  <si>
    <t>01.6 – citur neklasificēti publiskie pakalpojumi</t>
  </si>
  <si>
    <t>005 - ieguldījumi nemateriālos aktīvos mazos un vidējos uzņēmumos (t.sk. privātos pētniecības centros), kas tieši saistīti ar pētniecības un inovācijas darbībām</t>
  </si>
  <si>
    <t>1 - 054 ter - Mobilo datu savienojamība ar plašu teritoriālo pārklājumu</t>
  </si>
  <si>
    <t>01.7 - Valsts parāda darījumi</t>
  </si>
  <si>
    <t>005 bis1 - Ieguldījumi nemateriālos aktīvos lielos uzņēmumos, kas tieši saistīti ar pētniecības un inovācijas darbībām</t>
  </si>
  <si>
    <t>2 - 009 bis - Ieguldījumi ar digitalizāciju saistītās pētniecības un inovācijas darbībās (ieskaitot izcilības pētniecības centrus, rūpnieciskos pētījumus, eksperimentālo izstrādi, priekšizpēti, pamatlīdzekļu iegādi digitālām pētniecības un inovācijas darbībām)</t>
  </si>
  <si>
    <t>01.8 - vispārēja rakstura nodošana starp dažādiem valdības līmeņiem</t>
  </si>
  <si>
    <t>006 - ieguldījumi nemateriālos aktīvos valsts pētniecības centros un augstākajā izglītībā, kas tieši saistīta ar pētniecības un inovācijas aktivitātēm</t>
  </si>
  <si>
    <t>3 - 012 - IT pakalpojumi un lietojumprogrammas digitālajām prasmēm un digitālajai iekļaušanai</t>
  </si>
  <si>
    <t>02.1 - militārā aizsardzība</t>
  </si>
  <si>
    <t>007 – pētniecības un inovācijas pasākumi mikrouzņēmumos, tostarp tīklu veidošana (rūpnieciskie pētījumi, eksperimentālā izstrāde, priekšizpēte)</t>
  </si>
  <si>
    <t>3 - 016 - prasmju attīstība pārdomātai specializācijai, rūpniecības pārejai, uzņēmējdarbībai un uzņēmumu pielāgošanās spējai pārmaiņām</t>
  </si>
  <si>
    <t>02.2 - civilā aizsardzība</t>
  </si>
  <si>
    <t>008 – pētniecības un inovācijas pasākumi mazos un vidējos uzņēmumos, tostarp tīklu veidošana</t>
  </si>
  <si>
    <t>3 - 099 - īpašs atbalsts jauniešu nodarbinātībai un jauniešu sociāli ekonomiskajai integrācijai</t>
  </si>
  <si>
    <t>02.3 - ārvalstu militārais atbalsts</t>
  </si>
  <si>
    <t>008 bis1 — pētniecības un inovācijas pasākumi lielos uzņēmumos, tostarp tīklu veidošana</t>
  </si>
  <si>
    <t>3 - 100 - atbalsts pašnodarbinātības un uzņēmējdarbības uzsākšanai</t>
  </si>
  <si>
    <t>02.4 - Pētniecības un attīstības aizsardzība</t>
  </si>
  <si>
    <t>009 - pētniecības un inovācijas pasākumi sabiedriskajos pētniecības centros, augstākajā izglītībā un kompetences centros, ieskaitot tīklu veidošanu (rūpnieciskie pētījumi, eksperimentālā izstrāde, priekšizpēte)</t>
  </si>
  <si>
    <t>3 - 108 - atbalsts digitālo prasmju attīstīšanai</t>
  </si>
  <si>
    <t>02.5 - citur neklasificēta aizsardzība</t>
  </si>
  <si>
    <t>010 - MVU digitalizācija (ieskaitot e-komerciju, e-uzņēmējdarbību un tīklā savienotus uzņēmējdarbības procesus, digitālās inovācijas centrus, dzīves laboratorijas, tīmekļa uzņēmējus un jaunizveidotus IKT uzņēmumus, B2B)</t>
  </si>
  <si>
    <t>4 - 011 - valsts IKT risinājumi, e-pakalpojumi, lietojumprogrammas</t>
  </si>
  <si>
    <t>03.1. – policijas dienesti</t>
  </si>
  <si>
    <t>010 bis1 — lielo uzņēmumu digitalizācija (tostarp e-komercija, e-bizness un tīklā savienoti uzņēmējdarbības procesi, digitālās inovācijas centri, dzīves laboratorijas, tīmekļa uzņēmēji un jaunizveidotie IKT uzņēmumi, B2B)</t>
  </si>
  <si>
    <t>4 - 011 bis - Valdības IKT risinājumi, e-pakalpojumi, lietojumi, kas atbilst SEG emisiju samazināšanas vai energoefektivitātes kritērijiem</t>
  </si>
  <si>
    <t>03.2 - ugunsdrošības pakalpojumi</t>
  </si>
  <si>
    <t>010 payer - Digitising SMEs or large enterprises (including e-Commerce, e-Business and networked business processes, digital innovation iculub, live cells, web entrepreneurs and ICT start-ups, B2B), kas atbilst SEG emisiju samazināšanas vai energoefektivitātes kritērijiem [2]</t>
  </si>
  <si>
    <t>4 - 011 Quater - customs Systems</t>
  </si>
  <si>
    <t>03.3 - Tiesību akti</t>
  </si>
  <si>
    <t>011 - valsts IKT risinājumi, e-pakalpojumi, lietojumprogrammas</t>
  </si>
  <si>
    <t>4. -011. ter – Eiropas digitālās identitātes sistēmas izvēršana publiskai un privātai lietošanai</t>
  </si>
  <si>
    <t>03.4 - cietumi</t>
  </si>
  <si>
    <t>011 bis - valdības IKT risinājumi, e-pakalpojumi, lietojumi, kas atbilst SEG emisiju samazināšanas vai energoefektivitātes kritērijiem (sk. 2. zemsvītras piezīmi)</t>
  </si>
  <si>
    <t>4 - 013 - e-veselības pakalpojumi un lietojumi (ieskaitot e-aprūpi, lietisko internetu fiziskajām aktivitātēm un apkārtējo automatizēto dzīvi)</t>
  </si>
  <si>
    <t>03.5 - Pētniecība un izstrāde Sabiedriskā kārtība un drošība</t>
  </si>
  <si>
    <t>012 - IT pakalpojumi un lietojumprogrammas digitālajām prasmēm un digitālajai iekļaušanai</t>
  </si>
  <si>
    <t>4 - 033 - Viedās energosistēmas (tostarp viedie tīkli un IKT sistēmas) un ar tām saistītā krātuve</t>
  </si>
  <si>
    <t>03.6 – sabiedriskā kārtība un drošība, kas citur nav minēti</t>
  </si>
  <si>
    <t>013 - e-veselības pakalpojumi un lietojumi (ieskaitot e-aprūpi, lietisko internetu fiziskajām aktivitātēm un apkārtējo automatizēto dzīvi)</t>
  </si>
  <si>
    <t>4 - 063 - transporta digitalizācija: autotransports</t>
  </si>
  <si>
    <t>04.1 Vispārējie ekonomiskie, komerciālie un darba jautājumi</t>
  </si>
  <si>
    <t>014 - uzņēmējdarbības infrastruktūra MVU (ieskaitot industriālos parkus un vietas)</t>
  </si>
  <si>
    <t>4 - 063 bis - Transporta digitalizācija, ja tā daļēji paredzēta SEG emisiju samazināšanai: autoceļi</t>
  </si>
  <si>
    <t>04.2 - lauksaimniecība, mežsaimniecība, zvejniecība un medības</t>
  </si>
  <si>
    <t>015 - MVU uzņēmējdarbības attīstība un internacionalizācija, ieskaitot produktīvus ieguldījumus</t>
  </si>
  <si>
    <t>4 - 070 - Transporta digitalizācija: dzelzceļš</t>
  </si>
  <si>
    <t>04.3 - degviela un enerģija</t>
  </si>
  <si>
    <t>015 bis – Atbalsts lieliem uzņēmumiem, izmantojot finanšu instrumentus, tostarp produktīvus ieguldījumus</t>
  </si>
  <si>
    <t>4 - 071 - Eiropas dzelzceļa satiksmes vadības sistēma (ERTMS)</t>
  </si>
  <si>
    <t>04.4 - kalnrūpniecība, rūpniecība un būvniecība</t>
  </si>
  <si>
    <t>016 - prasmju attīstība pārdomātai specializācijai, rūpniecības pārejai, uzņēmējdarbībai un uzņēmumu pielāgošanās spējai pārmaiņām</t>
  </si>
  <si>
    <t>4 - 076 - pilsētas transporta digitalizācija</t>
  </si>
  <si>
    <t>04.5 - transports</t>
  </si>
  <si>
    <t>017 - izvērsti atbalsta pakalpojumi MVU un MVU grupām (tostarp vadības, mārketinga un dizaina pakalpojumi)</t>
  </si>
  <si>
    <t>4 - 076 bis - Transporta digitalizācija, ja tā daļēji paredzēta SEG emisiju samazināšanai: pilsētas transports</t>
  </si>
  <si>
    <t>04.6 - komunikācija</t>
  </si>
  <si>
    <t>018 - inkubācija, atbalsts vērpšanai, griešanai un jaunizveidotiem uzņēmumiem</t>
  </si>
  <si>
    <t>4 - 084 - transporta digitalizēšana: citi transporta veidi</t>
  </si>
  <si>
    <t>04.7 - citas nozares</t>
  </si>
  <si>
    <t>019 - atbalsts inovāciju kopām, tostarp starp uzņēmumiem, pētniecības organizācijām un valsts iestādēm, un uzņēmumu tīkliem, kas galvenokārt sniedz labumu MVU</t>
  </si>
  <si>
    <t>4. -084. bis – transporta samazināšana, ja tas daļēji paredzēts SEG emisiju samazināšanai: citi transporta veidi</t>
  </si>
  <si>
    <t>04.8 – pētniecības un attīstības ekonomikas jautājumi</t>
  </si>
  <si>
    <t>020 - inovācijas procesi MVU (process, organizācija, mārketings, līdzradīšana, uz lietotāju un pieprasījumu balstīta inovācija)</t>
  </si>
  <si>
    <t>4 - 095 - digitalizācija veselības aprūpē</t>
  </si>
  <si>
    <t>04.9. — citur neklasificētas saimnieciskas lietas</t>
  </si>
  <si>
    <t>021 - tehnoloģiju nodošana un sadarbība starp uzņēmumiem, pētniecības centriem un augstākās izglītības sektoru</t>
  </si>
  <si>
    <t>5 - 010 - MVU digitalizācija (ieskaitot e-komerciju, e-komercdarbību un tīklā savienotus uzņēmējdarbības procesus, digitālās inovācijas centrus, dzīves laboratorijas, tīmekļa uzņēmējus un jaunizveidotus IKT uzņēmumus, B2B)</t>
  </si>
  <si>
    <t>05.1 - atkritumu apsaimniekošana</t>
  </si>
  <si>
    <t>022 - pētniecības un inovācijas procesi, tehnoloģiju nodošana un sadarbība starp uzņēmumiem, koncentrējoties uz ekonomiku ar zemu oglekļa dioksīda emisiju līmeni, noturību un pielāgošanos klimata pārmaiņām</t>
  </si>
  <si>
    <t>5 - 010 bis - Digitising large enterprises (including e-Commerce, e-Business and networked business processes, digital innovation hub, live cells, web entrepreneurs and ICT start-ups, B2B)</t>
  </si>
  <si>
    <t>05.2 - notekūdeņu apsaimniekošana</t>
  </si>
  <si>
    <t>023 - pētniecības un inovācijas procesi, tehnoloģiju nodošana un sadarbība starp uzņēmumiem, kas koncentrējas uz aprites ekonomiku</t>
  </si>
  <si>
    <t>5 - 010 ter - MVU vai lielu uzņēmumu (tostarp e-komercijas, e-biznesa un tīklā savienotu uzņēmumu procesu, digitālo inovāciju centru, dzīvo laboratoriju, tīmekļa uzņēmēju un IKT jaunuzņēmumu, B2B) digitalizācija, kas atbilst SEG emisiju samazināšanas vai energoefektivitātes kritērijiem</t>
  </si>
  <si>
    <t>05.3 - piesārņojuma samazināšana</t>
  </si>
  <si>
    <t>024 - energoefektivitātes un demonstrējumu projekti MVU un atbalsta pasākumi</t>
  </si>
  <si>
    <t>5 - 014 - uzņēmējdarbības infrastruktūra MVU (ieskaitot industriālos parkus un laukumus)</t>
  </si>
  <si>
    <t>05.4 - bioloģiskās daudzveidības un ainavas aizsardzība</t>
  </si>
  <si>
    <t>024 bis – Energoefektivitāte un demonstrējumu projekti lielos uzņēmumos un atbalsta pasākumi</t>
  </si>
  <si>
    <t>5 - 015 - MVU uzņēmējdarbības attīstība un internacionalizācija, tostarp ražošanas ieguldījumi47</t>
  </si>
  <si>
    <t>05.5 - R &amp; D Vides aizsardzība</t>
  </si>
  <si>
    <t>024. ter – Energoefektivitāte un demonstrējumu projekti MVU vai lielos uzņēmumos un atbalsta pasākumi, kas atbilst energoefektivitātes kritērijiem [3]</t>
  </si>
  <si>
    <t>5 - 017 - progresīvi atbalsta pakalpojumi MVU un MVU grupām (tostarp vadības, mārketinga un dizaina pakalpojumi) 47</t>
  </si>
  <si>
    <t>05.6 - citur neklasificēta vides aizsardzība</t>
  </si>
  <si>
    <t>025 - esošā mājokļu fonda energoefektivitātes atjaunošana, demonstrējumu projekti un atbalsta pasākumi</t>
  </si>
  <si>
    <t>5 - 018 - inkubācija, atbalsts griešanās un griešanās pārtraukumiem un sākšanai47</t>
  </si>
  <si>
    <t>06.1 - Mājokļu attīstība</t>
  </si>
  <si>
    <t>025 bis – esošo mājokļu energoefektivitātes atjaunošana, demonstrējumu projekti un energoefektivitātes kritērijiem atbilstoši atbalsta pasākumi [4]</t>
  </si>
  <si>
    <t>5 - 019 - atbalsts inovāciju kopām, tostarp starp uzņēmumiem, pētniecības organizācijām, valsts iestādēm un uzņēmumu tīkliem, kas galvenokārt sniedz labumu SMEs47 [8]</t>
  </si>
  <si>
    <t>06.2 - Kopienas attīstība</t>
  </si>
  <si>
    <t>025 ter – jaunu energoefektīvu ēku būvniecība [5]</t>
  </si>
  <si>
    <t>5 - 020 - inovāciju procesi MVU (process, organizācija, mārketings, kopradīšana, lietotāju un pieprasījumu virzīta inovācija) 47</t>
  </si>
  <si>
    <t>06.3. - ūdens apgāde</t>
  </si>
  <si>
    <t>026 - energoefektivitātes atjaunošanas vai energoefektivitātes pasākumi attiecībā uz publisko infrastruktūru, demonstrējumu projektiem un atbalsta pasākumiem</t>
  </si>
  <si>
    <t>5 - 021 - tehnoloģiju nodošana un sadarbība starp uzņēmumiem, pētniecības centriem un augstākās izglītības sektoru 47</t>
  </si>
  <si>
    <t>06.4 - ielu apgaismojums</t>
  </si>
  <si>
    <t>026 bis - Energoefektivitātes atjaunošanas vai energoefektivitātes pasākumi attiecībā uz publisko infrastruktūru, demonstrējumu projektiem un energoefektivitātes kritērijiem atbilstošiem atbalsta pasākumiem [6]</t>
  </si>
  <si>
    <t>5 - 021 bis – atbalsts digitālā satura ražošanai un izplatīšanai</t>
  </si>
  <si>
    <t>06.5 - Pētniecība un attīstība Mājokļu un kopienu ērtības</t>
  </si>
  <si>
    <t>027 - atbalsts uzņēmumiem, kas sniedz pakalpojumus, kuri veicina ekonomiku ar zemu oglekļa dioksīda emisiju līmeni un noturību pret klimata pārmaiņām, tostarp izpratnes veicināšanas pasākumi</t>
  </si>
  <si>
    <t>6 - 021 Quater - investīcijas progresīvās tehnoloģijās, piemēram: augstas veiktspējas datošanas un Kvantu skaitļošanas kapacitāte/Kvantu sakaru jauda (ieskaitot kvantu šifrēšanu); mikroelektronikas dizainā, ražošanā un sistēmu integrācijā; nākamās paaudzes Eiropas datu, mākoņdatošanas un malu jaudas (infrastruktūra, platformas un pakalpojumi); virtuālā un paplašinātā realitāte, DeepTech un citas progresīvas digitālās tehnoloģijas. Ieguldījumi digitālās piegādes ķēdes nodrošināšanā.</t>
  </si>
  <si>
    <t>06.6. – citur neklasificēti mājokļa un kopienas labumi</t>
  </si>
  <si>
    <t>028 - atjaunojamā enerģija: vējš</t>
  </si>
  <si>
    <t>6 - 021 cecies - kiberdrošības tehnoloģiju izstrāde un ieviešana, pasākumi un atbalsta iespējas publiskā un privātā sektora lietotājiem.</t>
  </si>
  <si>
    <t>07.1 - medicīnas produkti, ierīces un iekārtas</t>
  </si>
  <si>
    <t>029 - atjaunojamā enerģija: saules enerģija</t>
  </si>
  <si>
    <t>6 - 021 ter – Valsts pārvaldes iestāžu un uzņēmumu īpaši specializētu atbalsta pakalpojumu un iekārtu attīstība (nacionālie HPC kompetences centri, kibercentri, EEK testēšanas un eksperimentēšanas iekārtas, blokādes ķēde, lietiskais internets utt.)</t>
  </si>
  <si>
    <t>07.2 - ambulatorie pakalpojumi</t>
  </si>
  <si>
    <t>030 - atjaunojamā enerģija: biomasa [7]</t>
  </si>
  <si>
    <t>6 - 055 - cita veida IKT infrastruktūra (tai skaitā liela mēroga datoru resursi/iekārtas, datu centri, sensori un citas bezvadu iekārtas)</t>
  </si>
  <si>
    <t>07.3 - Slimnīcu pakalpojumi</t>
  </si>
  <si>
    <t>030 bis - Atjaunojamā enerģija: biomasa ar lieliem SEG ietaupījumiem [8]</t>
  </si>
  <si>
    <t>6 - 055 bis - Cita veida IKT infrastruktūra (ieskaitot liela mēroga datorresursus/iekārtas, datu centrus, sensorus un citas bezvadu iekārtas), kas atbilst oglekļa emisijas samazināšanas un energoefektivitātes kritērijiem (7. zemsvītras piezīme).</t>
  </si>
  <si>
    <t>07.4 – veselības aprūpes pakalpojumi</t>
  </si>
  <si>
    <t>031 - atjaunojamā enerģija: jūras</t>
  </si>
  <si>
    <t>7 - 027 bis - Ieguldījumi tehnoloģijās, prasmēs, infrastruktūrās un risinājumos, kas uzlabo energoefektivitāti un nodrošina datu centru un tīklu klimata neitralitāti.</t>
  </si>
  <si>
    <t>07.5 - P &amp; A Health</t>
  </si>
  <si>
    <t>032 - pārējā atjaunojamā enerģija (ieskaitot ģeotermālo enerģiju)</t>
  </si>
  <si>
    <t>07.6 - Veselība, kas citur nav minēta</t>
  </si>
  <si>
    <t>033 - viedās energosistēmas (ieskaitot viedtīklus un IKT sistēmas) un ar tām saistītā krātuve.</t>
  </si>
  <si>
    <t>08.1 - atpūtas un sporta pakalpojumi</t>
  </si>
  <si>
    <t>034 - augstas efektivitātes koģenerācijas, centralizētā siltumapgāde un dzesēšana</t>
  </si>
  <si>
    <t>08.2 Kultūras pakalpojumi</t>
  </si>
  <si>
    <t>034 bis0 — augstas efektivitātes koģenerācijas, efektīva centralizētā siltumapgāde un dzesēšana ar zemām aprites cikla emisijām [9]</t>
  </si>
  <si>
    <t>08.3 - apraides un izdevējdarbības pakalpojumi</t>
  </si>
  <si>
    <t>034 bis1 – ogļu apkures sistēmu aizstāšana ar gāzes apkures sistēmām klimata pārmaiņu mazināšanas nolūkā</t>
  </si>
  <si>
    <t>08.4. - reliģiskie un citi kopienas dienesti</t>
  </si>
  <si>
    <t>034 bis2 - dabasgāzes aizstājējogļu izplatīšana un transportēšana</t>
  </si>
  <si>
    <t>08.5 - R &amp; D rekreācija, kultūra un reliģija</t>
  </si>
  <si>
    <t>035 - pielāgošanās klimata pārmaiņu pasākumiem un ar klimatu saistītu risku novēršana un pārvaldība: plūdi (tostarp izpratnes veidošana, civilās aizsardzības un katastrofu pārvaldības sistēmas, infrastruktūras un uz ekosistēmām balstītas pieejas)</t>
  </si>
  <si>
    <t>08.6 - citur neklasificēta atpūta, kultūra un reliģija</t>
  </si>
  <si>
    <t>036 - pielāgošanās klimata pārmaiņu pasākumiem un ar klimatu saistītu risku novēršana un pārvaldība: ugunsgrēki (tostarp izpratnes veidošana, civilās aizsardzības un katastrofu pārvaldības sistēmas, infrastruktūras un uz ekosistēmām balstītas pieejas)</t>
  </si>
  <si>
    <t>09.1 - pirmsskolas un pamatizglītība</t>
  </si>
  <si>
    <t>037 - pielāgošanās klimata pārmaiņu pasākumiem un ar klimatu saistītu risku novēršana un pārvaldība: citi, piemēram, vētras un sausums (tostarp izpratnes veidošana, civilās aizsardzības un katastrofu pārvaldības sistēmas, infrastruktūras un uz ekosistēmām balstītas pieejas)</t>
  </si>
  <si>
    <t>09.2. - vidējā izglītība</t>
  </si>
  <si>
    <t>038 - riska novēršana un ar klimatu nesaistītu dabas risku (t. i., zemestrīces) un ar cilvēku darbībām saistītu risku (piemēram, tehnoloģisku avāriju) pārvaldība, tostarp izpratnes veidošana, civilās aizsardzības un katastrofu pārvaldības sistēmas, infrastruktūras un uz ekosistēmām balstītas pieejas</t>
  </si>
  <si>
    <t>09.3 – pēcvidusskolas izglītība, kas nav augstākā izglītība</t>
  </si>
  <si>
    <t>039 - ūdens nodrošināšana cilvēku patēriņam (ieguves, attīrīšanas, uzglabāšanas un sadales infrastruktūra, efektivitātes pasākumi, dzeramā ūdens piegāde)</t>
  </si>
  <si>
    <t>09.4. - terciārā izglītība</t>
  </si>
  <si>
    <t>039 bis - dzeramā ūdens nodrošināšana (ieguves, attīrīšanas, uzglabāšanas un sadales infrastruktūra, efektivitātes pasākumi, dzeramā ūdens piegāde), kas atbilst efektivitātes kritērijiem [10]</t>
  </si>
  <si>
    <t>09.5 - izglītība nav definējama pēc līmeņa</t>
  </si>
  <si>
    <t>040 - ūdens apsaimniekošana un ūdens resursu saglabāšana (tai skaitā upju baseinu apsaimniekošana, īpaši klimata pārmaiņu pielāgošanās pasākumi, atkārtota izmantošana, noplūdes samazināšana)</t>
  </si>
  <si>
    <t>09.6 - palīgpakalpojumi izglītībai</t>
  </si>
  <si>
    <t>041 - notekūdeņu savākšana un attīrīšana</t>
  </si>
  <si>
    <t>09.7 - Pētniecības un attīstības izglītība</t>
  </si>
  <si>
    <t>041 bis - Notekūdeņu savākšana un attīrīšana, kas atbilst energoefektivitātes kritērijiem [11]</t>
  </si>
  <si>
    <t>09.8 — citur neklasificēta izglītība</t>
  </si>
  <si>
    <t>042 - sadzīves atkritumu apsaimniekošana: novēršana, samazināšana, šķirošana, atkārtota izmantošana, otrreizējās pārstrādes pasākumi</t>
  </si>
  <si>
    <t>10.1 - slimība un invaliditāte</t>
  </si>
  <si>
    <t>042 bis - Mājsaimniecības atkritumu apsaimniekošana: atkritumu apsaimniekošanas atlikumi</t>
  </si>
  <si>
    <t>10.2. - vecums</t>
  </si>
  <si>
    <t>044 - komerciālo, rūpniecisko atkritumu apsaimniekošana: novēršanas, samazināšanas, šķirošanas, atkārtotas izmantošanas, pārstrādes pasākumi</t>
  </si>
  <si>
    <t>10.3. – izdzīvojušie</t>
  </si>
  <si>
    <t>044 bis - Komerciālo, rūpniecisko atkritumu apsaimniekošana: atlikušie un bīstamie atkritumi</t>
  </si>
  <si>
    <t>10.4. - ģimene un bērni</t>
  </si>
  <si>
    <t>045 - Pārstrādāto materiālu kā izejvielu izmantošanas veicināšana</t>
  </si>
  <si>
    <t>10.5 - bezdarbs</t>
  </si>
  <si>
    <t>045 bis - Pārstrādāto materiālu izmantošana par izejvielām, kas atbilst efektivitātes kritērijiem [12]</t>
  </si>
  <si>
    <t>10.6. — mājoklis</t>
  </si>
  <si>
    <t>046 - rūpniecisko teritoriju un piesārņotās zemes sanācija</t>
  </si>
  <si>
    <t>10.7. - citur neklasificēta sociālā atstumtība</t>
  </si>
  <si>
    <t>046 bis - To rūpniecisko vietu un piesārņotās zemes atjaunošana, kas atbilst efektivitātes kritērijiem [13]</t>
  </si>
  <si>
    <t>10.8 - Pētniecības un attīstības sociālā aizsardzība</t>
  </si>
  <si>
    <t>047 - atbalsts videi draudzīgiem ražošanas procesiem un resursefektivitātei MVU</t>
  </si>
  <si>
    <t>10.9. - citur neklasificēta sociālā aizsardzība</t>
  </si>
  <si>
    <t>047 bis – Atbalsts videi draudzīgiem ražošanas procesiem un resursu efektivitātei lielos uzņēmumos</t>
  </si>
  <si>
    <t>Nav būtisks</t>
  </si>
  <si>
    <t>048 - gaisa kvalitātes un trokšņa samazināšanas pasākumi</t>
  </si>
  <si>
    <t>049 - Natura 2000 teritoriju aizsardzība, atjaunošana un ilgtspējīga izmantošana.</t>
  </si>
  <si>
    <t>050 - dabas un bioloģiskās daudzveidības aizsardzība, dabas mantojums un resursi, zaļā un zilā infrastruktūra</t>
  </si>
  <si>
    <t>051 - IKT: ļoti augstas jaudas platjoslas tīkls (maģistrālais/atvilces maršrutēšanas tīkls)</t>
  </si>
  <si>
    <t>052 - IKT: ļoti augstas ietilpības platjoslas tīkls (piekļuve/vietējā sakaru līnija ar darbību, kas līdzvērtīga optiskās šķiedras iekārtai līdz sadales punktam daudzdzīvokļu telpu apkalpošanas vietā)</t>
  </si>
  <si>
    <t>053 - IKT: ļoti augstas ietilpības platjoslas tīkls (piekļuve/vietējā sakaru līnija, kuras veiktspēja ir līdzvērtīga optiskās šķiedras iekārtai līdz sadales punktam mājas un uzņēmuma telpu apkalpošanas vietā)</t>
  </si>
  <si>
    <t>054 - IKT: ļoti augstas ietilpības platjoslas tīkls (piekļuve/vietējā sakaru līnija ar veiktspēju, kas līdzvērtīga optiskās šķiedras instalācijai līdz bāzes stacijai uzlabotai bezvadu saziņai)</t>
  </si>
  <si>
    <t>055 - IKT: Citi IKT infrastruktūras veidi (ieskaitot liela mēroga datoru resursus/iekārtas, datu centrus, sensorus un citas bezvadu iekārtas)</t>
  </si>
  <si>
    <t>055 bis - IKT: Citi IKT infrastruktūras veidi (tostarp liela mēroga datoru resursi/iekārtas, datu centri, sensori un citas bezvadu iekārtas), kas atbilst oglekļa emisijas samazināšanas un energoefektivitātes kritērijiem (2. zemsvītras piezīme).</t>
  </si>
  <si>
    <t>056 - jaunbūvētas vai modernizētas automaģistrāles un ceļi - TEN-T pamattīkls [14]</t>
  </si>
  <si>
    <t>057 - jaunizbūvētas vai modernizētas automaģistrāles un ceļi - TEN-T visaptverošs tīkls</t>
  </si>
  <si>
    <t>058 - jaunizbūvēti vai modernizēti sekundāro ceļu savienojumi ar TEN-T ceļu tīklu un mezgliem</t>
  </si>
  <si>
    <t>059 - jaunizbūvēti vai modernizēti citi valsts, reģionālie un vietējie piekļuves ceļi</t>
  </si>
  <si>
    <t>060 - rekonstruētas vai modernizētas maģistrāles un ceļi - TEN-T pamattīkls</t>
  </si>
  <si>
    <t>061 - rekonstruētas vai modernizētas automaģistrāles un ceļi - TEN-T visaptverošais tīkls</t>
  </si>
  <si>
    <t>062 - citi rekonstruētie vai modernizētie ceļi (autoceļu, valsts, reģionālie vai vietējie)</t>
  </si>
  <si>
    <t>063 - transporta digitalizācija: autotransports</t>
  </si>
  <si>
    <t>063 bis - Transporta digitalizācija, ja tā daļēji paredzēta SEG emisiju samazināšanai: autoceļi</t>
  </si>
  <si>
    <t>064 – jaunbūvēti vai modernizēti dzelzceļi – TEN-T pamattīkls</t>
  </si>
  <si>
    <t>065 – jaunbūvēti vai modernizēti dzelzceļi – TEN-T visaptverošs tīkls</t>
  </si>
  <si>
    <t>066 - citi jaunbūvēti vai modernizēti dzelzceļi</t>
  </si>
  <si>
    <t>066 bis - Citi jaunbūvēti vai modernizēti dzelzceļi – elektriska/nulles emisija [15]</t>
  </si>
  <si>
    <t>067 - rekonstruēti vai modernizēti dzelzceļi - TEN-T pamattīkls</t>
  </si>
  <si>
    <t>068 - rekonstruētie vai modernizētie dzelzceļi - TEN-T visaptverošais tīkls</t>
  </si>
  <si>
    <t>069 - citi rekonstruēti vai modernizēti dzelzceļi</t>
  </si>
  <si>
    <t>069 bis – citi rekonstruēti vai modernizēti dzelzceļi – elektriska/nulles emisija (sk. 15. zemsvītras piezīmi)</t>
  </si>
  <si>
    <t>070 – transporta digitalizācija: dzelzceļš</t>
  </si>
  <si>
    <t>071 - Eiropas Dzelzceļa satiksmes vadības sistēma (ERTMS)</t>
  </si>
  <si>
    <t>072 - pārvietojamie dzelzceļa aktīvi</t>
  </si>
  <si>
    <t>072 bis - mobilā nulles emisija/ar elektroenerģiju darbināmi [16] dzelzceļa aktīvi</t>
  </si>
  <si>
    <t>073 - tīra pilsētas transporta infrastruktūra [17]</t>
  </si>
  <si>
    <t>074 - tīrs pilsētas transporta ritošais sastāvs [18]</t>
  </si>
  <si>
    <t>075 - riteņbraukšanas infrastruktūra</t>
  </si>
  <si>
    <t>076 - pilsētas transporta digitalizācija</t>
  </si>
  <si>
    <t>076 bis - Transporta digitalizācija, ja tā daļēji paredzēta SEG emisiju samazināšanai: pilsētas transports</t>
  </si>
  <si>
    <t>077 - alternatīvo degvielu infrastruktūra [19]</t>
  </si>
  <si>
    <t>078 - multimodālais transports (TEN-T)</t>
  </si>
  <si>
    <t>079 - multimodālais transports (ne pilsētas transports)</t>
  </si>
  <si>
    <t>080 - jūras ostas (TEN-T)</t>
  </si>
  <si>
    <t>080 bis – jūras ostas (TEN-T), izņemot iekārtas, kas paredzētas fosilā kurināmā transportēšanai</t>
  </si>
  <si>
    <t>081 - citas jūras ostas</t>
  </si>
  <si>
    <t>081 bis - Pārējās jūras ostas, izņemot iekārtas, kas paredzētas fosilā kurināmā transportēšanai</t>
  </si>
  <si>
    <t>082 - Iekšējie ūdensceļi un ostas (TEN-T)</t>
  </si>
  <si>
    <t>082 bis - Iekšzemes ūdensceļi un ostas (TEN-T), izņemot iekārtas, kas paredzētas fosilā kurināmā transportēšanai</t>
  </si>
  <si>
    <t>083 - iekšzemes ūdensceļi un ostas (reģionālie un vietējie)</t>
  </si>
  <si>
    <t>083 bis0 — iekšzemes ūdensceļi un ostas (reģionālie un vietējie), izņemot iekārtas, kas paredzētas fosilā kurināmā transportēšanai</t>
  </si>
  <si>
    <t>083 bis1 – drošības, drošības un gaisa satiksmes pārvaldības sistēmas esošajām lidostām</t>
  </si>
  <si>
    <t>084 - transporta digitalizēšana: citi transporta veidi</t>
  </si>
  <si>
    <t>084 bis – transporta detalizācija, ja tas daļēji paredzēts SEG emisiju samazināšanai: citi transporta veidi</t>
  </si>
  <si>
    <t>085 - infrastruktūra agrīnai pirmsskolas izglītībai un aprūpei</t>
  </si>
  <si>
    <t>086 - infrastruktūra pamatizglītībai un vidējai izglītībai</t>
  </si>
  <si>
    <t>087 - augstākās izglītības infrastruktūra</t>
  </si>
  <si>
    <t>088 - infrastruktūra profesionālajai izglītībai un apmācībai un pieaugušo izglītībai</t>
  </si>
  <si>
    <t>089 - migrantu, bēgļu un personu, uz kurām attiecas vai kuras piesakās starptautiskās aizsardzības saņemšanai, mājokļu infrastruktūra</t>
  </si>
  <si>
    <t>090 - mājokļu infrastruktūra (kas neattiecas uz migrantiem, bēgļiem un personām, uz kurām attiecas vai kuras piesakās starptautiskās aizsardzības saņemšanai)</t>
  </si>
  <si>
    <t>091 - cita sociālā infrastruktūra, kas veicina sociālo integrāciju kopienā</t>
  </si>
  <si>
    <t>092 - veselības aprūpes infrastruktūra</t>
  </si>
  <si>
    <t>093 - veselības aprūpes iekārtas</t>
  </si>
  <si>
    <t>094 - veselības mobilie aktīvi</t>
  </si>
  <si>
    <t>095 - digitalizācija veselības aprūpē</t>
  </si>
  <si>
    <t>096 - pagaidu uzņemšanas infrastruktūra migrantiem, bēgļiem un personām, uz kurām attiecas vai kuras piesakās starptautiskās aizsardzības saņemšanai</t>
  </si>
  <si>
    <t>097 – pasākumi, lai uzlabotu piekļuvi nodarbinātībai</t>
  </si>
  <si>
    <t>098 - pasākumi, lai veicinātu ilgtermiņa bezdarbnieku piekļuvi nodarbinātībai</t>
  </si>
  <si>
    <t>099 - īpašs atbalsts jauniešu nodarbinātībai un jauniešu sociāli ekonomiskajai integrācijai</t>
  </si>
  <si>
    <t>100 - atbalsts pašnodarbinātības un uzņēmējdarbības uzsākšanai</t>
  </si>
  <si>
    <t>101 – atbalsts sociālajai ekonomikai un sociālajiem uzņēmumiem</t>
  </si>
  <si>
    <t>102 - pasākumi darba tirgus iestāžu un dienestu modernizācijai un stiprināšanai, lai novērtētu un prognozētu prasmju vajadzības un nodrošinātu savlaicīgu un pielāgotu palīdzību</t>
  </si>
  <si>
    <t>103 - atbalsts darba tirgus pielāgošanai un pārejām</t>
  </si>
  <si>
    <t>104 - atbalsts darbaspēka mobilitātei</t>
  </si>
  <si>
    <t>105 - pasākumi, lai veicinātu sieviešu dalību darba tirgū un mazinātu uz dzimumu balstītu segregāciju darba tirgū</t>
  </si>
  <si>
    <t>106 - pasākumi, kas veicina darba un privātās dzīves līdzsvaru, tostarp bērnu aprūpes un apgādājamo personu aprūpes pieejamība</t>
  </si>
  <si>
    <t>107 - pasākumi veselīgai un labi pielāgotai darba videi, kas pievēršas veselības riskiem, tostarp fizisko aktivitāšu veicināšanai</t>
  </si>
  <si>
    <t>108 - atbalsts digitālo prasmju attīstīšanai</t>
  </si>
  <si>
    <t>109 - atbalsts darba ņēmēju, uzņēmumu un uzņēmēju pielāgošanai pārmaiņām</t>
  </si>
  <si>
    <t>110 - pasākumi, kas veicina aktīvas un veselīgas vecumdienas</t>
  </si>
  <si>
    <t>111 - atbalsts agrīnai pirmsskolas izglītībai un aprūpei (izņemot infrastruktūru)</t>
  </si>
  <si>
    <t>112 - atbalsts pamatizglītībai un vidējai izglītībai (izņemot infrastruktūru)</t>
  </si>
  <si>
    <t>113 - atbalsts terciārajai izglītībai (izņemot infrastruktūru)</t>
  </si>
  <si>
    <t>114 - atbalsts pieaugušo izglītībai (izņemot infrastruktūru)</t>
  </si>
  <si>
    <t>115 - pasākumi vienlīdzīgu iespēju un aktīvas līdzdalības sabiedrībā veicināšanai</t>
  </si>
  <si>
    <t>116 - ceļš uz integrāciju un atgriešanos nodarbinātībā nelabvēlīgā situācijā esošiem cilvēkiem</t>
  </si>
  <si>
    <t>117 - pasākumi, lai uzlabotu tādu marginalizētu grupu kā romu piekļuvi izglītībai, nodarbinātībai un veicinātu viņu sociālo integrāciju</t>
  </si>
  <si>
    <t>118 - atbalsts pilsoniskajai sabiedrībai, kas strādā ar tādām nelabvēlīgos apstākļos esošām kopienām kā romi</t>
  </si>
  <si>
    <t>119 - īpaši pasākumi, lai palielinātu trešo valstu valstspiederīgo līdzdalību nodarbinātībā</t>
  </si>
  <si>
    <t>120 - pasākumi trešo valstu valstspiederīgo sociālajai integrācijai</t>
  </si>
  <si>
    <t>121 - pasākumi, lai veicinātu vienlīdzīgu un savlaicīgu piekļuvi kvalitatīviem, ilgtspējīgiem un pieejamiem pakalpojumiem</t>
  </si>
  <si>
    <t>122 - pasākumi ģimenes un kopienas aprūpes pakalpojumu sniegšanas uzlabošanai</t>
  </si>
  <si>
    <t>123 - pasākumi veselības aprūpes sistēmu pieejamības, efektivitātes un noturības uzlabošanai (izņemot infrastruktūru)</t>
  </si>
  <si>
    <t>124 - pasākumi, lai uzlabotu piekļuvi ilgtermiņa aprūpei (izņemot infrastruktūru)</t>
  </si>
  <si>
    <t>125 - pasākumi sociālās aizsardzības sistēmu modernizācijai, tostarp sociālās aizsardzības pieejamības veicināšanai</t>
  </si>
  <si>
    <t>126 - nabadzības vai sociālās atstumtības riskam pakļauto cilvēku sociālās integrācijas veicināšana, ieskaitot vistrūcīgākos un bērnus</t>
  </si>
  <si>
    <t>127 - materiālās nenodrošinātības novēršana, izmantojot pārtiku un/vai materiālo palīdzību vistrūcīgākajām personām, tostarp papildu pasākumi</t>
  </si>
  <si>
    <t>128 - valsts tūrisma aktīvu un tūrisma pakalpojumu aizsardzība, attīstība un popularizēšana</t>
  </si>
  <si>
    <t>129 - kultūras mantojuma un kultūras pakalpojumu aizsardzība, attīstība un popularizēšana</t>
  </si>
  <si>
    <t>130 - dabas mantojuma un ekotūrisma, kas nav Natura 2000 teritorijas, aizsardzība, attīstība un popularizēšana</t>
  </si>
  <si>
    <t>131 - publisko telpu fiziska reģenerācija un apsardze</t>
  </si>
  <si>
    <t>131 bis - Teritoriālās attīstības iniciatīvas, tostarp teritoriālo stratēģiju sagatavošana</t>
  </si>
  <si>
    <t>132 - uzlabot ar fondu īstenošanu saistīto programmu iestāžu un struktūru kapacitāti</t>
  </si>
  <si>
    <t>133 – sadarbības pastiprināšana ar partneriem gan dalībvalstī, gan ārpus tās</t>
  </si>
  <si>
    <t>134 - šķērsfinansējums saskaņā ar ERAF (atbalsts EFF tipa darbībām, kas nepieciešamas darbības ERAF daļas īstenošanai un ir tieši saistītas ar to)</t>
  </si>
  <si>
    <t>135 - valsts iestāžu un ieinteresēto personu institucionālās kapacitātes palielināšana, lai īstenotu teritoriālās sadarbības projektus un iniciatīvas pārrobežu, starptautiskā, jūras un starpreģionālā kontekstā</t>
  </si>
  <si>
    <t>135 bis – Interreg: robežšķērsošanas pārvaldība un mobilitātes un migrācijas pārvaldība</t>
  </si>
  <si>
    <t>136 – attālākie reģioni: papildu izmaksu kompensēšana pieejamības deficīta un teritoriālās sadrumstalotības dēļ</t>
  </si>
  <si>
    <t>137 – attālākie reģioni: īpaša rīcība, lai kompensētu papildu izmaksas, ko rada tirgus lieluma faktori</t>
  </si>
  <si>
    <t>138 - attālākie reģioni: atbalsts papildu izmaksu kompensēšanai klimata apstākļu un palīdzības grūtību dēļ</t>
  </si>
  <si>
    <t>139 – attālākie reģioni: lidostas</t>
  </si>
  <si>
    <t>140 - informācija un saziņa</t>
  </si>
  <si>
    <t>141 - sagatavošana, ieviešana, uzraudzība un kontrole</t>
  </si>
  <si>
    <t>142 - izvērtēšana un pētījumi, datu vākšana</t>
  </si>
  <si>
    <t>143 - dalībvalstu iestāžu, saņēmēju un attiecīgo partneru kapacitātes stiprināšana</t>
  </si>
  <si>
    <t>01 – “zaļo” prasmju, darbavietu un “zaļās” ekonomikas veicināšana</t>
  </si>
  <si>
    <t>Vispārīgas piezīmes</t>
  </si>
  <si>
    <t>Šī Excel faila mērķis, kas sniegts kā RVR vadlīniju pielikums, ir apkopot tā sauktos “strukturētos datus” RVR plānos, ņemot vērā turpmāko transponēšanu tīmekļa lietojumprogrammā atjaunināšanai, ko veic dalībvalstis.</t>
  </si>
  <si>
    <t>Tāpēc ir svarīgi ievērot norādījumus, lai nesūtītu nederīgu (nestrukturētu) informāciju.</t>
  </si>
  <si>
    <r>
      <rPr>
        <b/>
        <sz val="11"/>
        <color rgb="FFFF0000"/>
        <rFont val="Calibri"/>
        <family val="2"/>
        <scheme val="minor"/>
      </rPr>
      <t>Lapas</t>
    </r>
    <r>
      <rPr>
        <sz val="11"/>
        <color theme="1"/>
        <rFont val="Calibri"/>
        <family val="2"/>
        <scheme val="minor"/>
      </rPr>
      <t xml:space="preserve"> </t>
    </r>
    <r>
      <rPr>
        <b/>
        <sz val="11"/>
        <color theme="1"/>
        <rFont val="Calibri"/>
        <family val="2"/>
        <scheme val="minor"/>
      </rPr>
      <t>“Komponents” un “Pasākumi”</t>
    </r>
    <r>
      <rPr>
        <sz val="11"/>
        <color theme="1"/>
        <rFont val="Calibri"/>
        <family val="2"/>
        <scheme val="minor"/>
      </rPr>
      <t xml:space="preserve"> ir jāaizpilda vispirms</t>
    </r>
    <r>
      <rPr>
        <sz val="11"/>
        <color theme="1"/>
        <rFont val="Calibri"/>
        <family val="2"/>
        <scheme val="minor"/>
      </rPr>
      <t>, kā norādīts T1 - &gt; T4 lapās.</t>
    </r>
  </si>
  <si>
    <t>“Sastāvdaļu” lapa</t>
  </si>
  <si>
    <t>Šajā lapā ir tikai 2 fragmenti: viens ar secīgu skaitli/ID katram komponentam un īsu komponenta nosaukumu (brīvais teksts)</t>
  </si>
  <si>
    <r>
      <t>Ir svarīgi “</t>
    </r>
    <r>
      <rPr>
        <b/>
        <sz val="11"/>
        <color theme="1"/>
        <rFont val="Calibri"/>
        <family val="2"/>
        <scheme val="minor"/>
      </rPr>
      <t>0”</t>
    </r>
    <r>
      <rPr>
        <sz val="11"/>
        <color theme="1"/>
        <rFont val="Calibri"/>
        <family val="2"/>
        <scheme val="minor"/>
      </rPr>
      <t xml:space="preserve"> atstāt</t>
    </r>
    <r>
      <rPr>
        <sz val="11"/>
        <color theme="1"/>
        <rFont val="Calibri"/>
        <family val="2"/>
        <scheme val="minor"/>
      </rPr>
      <t xml:space="preserve"> kā kārtas numuru “Kopējam plānam”, kas ir īpašs komponents, ko izmanto tikai lapā "T3b Ietekme (kvantitatīvs)</t>
    </r>
  </si>
  <si>
    <t>Šī lapa jāaizpilda vispirms, kā to izmanto pasākumu lapa. Piemēri ir jāsvītro.</t>
  </si>
  <si>
    <t>“Mēru” lapa</t>
  </si>
  <si>
    <r>
      <t xml:space="preserve">Šai lapai ir atsevišķs secīgais numurs/ID katram mērījumam, </t>
    </r>
    <r>
      <rPr>
        <b/>
        <sz val="11"/>
        <color theme="1"/>
        <rFont val="Calibri"/>
        <family val="2"/>
        <scheme val="minor"/>
      </rPr>
      <t>un</t>
    </r>
    <r>
      <rPr>
        <sz val="11"/>
        <color theme="1"/>
        <rFont val="Calibri"/>
        <family val="2"/>
        <scheme val="minor"/>
      </rPr>
      <t xml:space="preserve"> tai ir jāatsaucas uz komponentiem nolaižamajā sarakstā</t>
    </r>
    <r>
      <rPr>
        <sz val="11"/>
        <color theme="1"/>
        <rFont val="Calibri"/>
        <family val="2"/>
        <scheme val="minor"/>
      </rPr>
      <t>,</t>
    </r>
    <r>
      <rPr>
        <sz val="11"/>
        <color theme="1"/>
        <rFont val="Calibri"/>
        <family val="2"/>
        <scheme val="minor"/>
      </rPr>
      <t xml:space="preserve"> </t>
    </r>
    <r>
      <rPr>
        <b/>
        <sz val="11"/>
        <color rgb="FFFF0000"/>
        <rFont val="Calibri"/>
        <family val="2"/>
        <scheme val="minor"/>
      </rPr>
      <t>nevis izmantojot informāciju, kas kopēta no citiem avotiem</t>
    </r>
    <r>
      <rPr>
        <b/>
        <sz val="11"/>
        <color theme="1"/>
        <rFont val="Calibri"/>
        <family val="2"/>
        <scheme val="minor"/>
      </rPr>
      <t>.</t>
    </r>
  </si>
  <si>
    <r>
      <t>Ir svarīgi “</t>
    </r>
    <r>
      <rPr>
        <b/>
        <sz val="11"/>
        <color theme="1"/>
        <rFont val="Calibri"/>
        <family val="2"/>
        <scheme val="minor"/>
      </rPr>
      <t>0”</t>
    </r>
    <r>
      <rPr>
        <sz val="11"/>
        <color theme="1"/>
        <rFont val="Calibri"/>
        <family val="2"/>
        <scheme val="minor"/>
      </rPr>
      <t xml:space="preserve"> atstāt</t>
    </r>
    <r>
      <rPr>
        <sz val="11"/>
        <color theme="1"/>
        <rFont val="Calibri"/>
        <family val="2"/>
        <scheme val="minor"/>
      </rPr>
      <t xml:space="preserve"> kā kārtas numuru “Kopējam plānam”, kas ir īpašs pasākums, ko izmanto tikai lapā "T3b Ietekme (kvantitatīvs)</t>
    </r>
  </si>
  <si>
    <t>Katra pasākuma īsais virsraksts šajā lapā ir brīvais teksts. Piemēri ir jāsvītro.</t>
  </si>
  <si>
    <t>Gadījumā, ja nepieciešams kodēt “pakārtotos pasākumus” izmantošanai citās cilnēs, jums jākodē gan pamata mērvienība, gan apakšpasākums un jāatzīmē apakšpasākumi E slejā.</t>
  </si>
  <si>
    <t>T1 - &gt; T4 lapas</t>
  </si>
  <si>
    <r>
      <t xml:space="preserve">T1 - &gt; T4 lapās ir </t>
    </r>
    <r>
      <rPr>
        <b/>
        <sz val="11"/>
        <color theme="1"/>
        <rFont val="Calibri"/>
        <family val="2"/>
        <scheme val="minor"/>
      </rPr>
      <t>īpaši norādījumi,</t>
    </r>
    <r>
      <rPr>
        <sz val="11"/>
        <color theme="1"/>
        <rFont val="Calibri"/>
        <family val="2"/>
        <scheme val="minor"/>
      </rPr>
      <t xml:space="preserve"> </t>
    </r>
    <r>
      <rPr>
        <sz val="11"/>
        <color theme="1"/>
        <rFont val="Calibri"/>
        <family val="2"/>
        <scheme val="minor"/>
      </rPr>
      <t>kā arī piemēri, kas jāsvītro.</t>
    </r>
  </si>
  <si>
    <r>
      <t xml:space="preserve">Katrā no šīm cilnēm ir kārtas numurs, </t>
    </r>
    <r>
      <rPr>
        <b/>
        <sz val="11"/>
        <color theme="1"/>
        <rFont val="Calibri"/>
        <family val="2"/>
        <scheme val="minor"/>
      </rPr>
      <t>kā</t>
    </r>
    <r>
      <rPr>
        <sz val="11"/>
        <color theme="1"/>
        <rFont val="Calibri"/>
        <family val="2"/>
        <scheme val="minor"/>
      </rPr>
      <t xml:space="preserve"> arī nolaižamais saraksts saistītajiem pasākumiem, </t>
    </r>
    <r>
      <rPr>
        <sz val="11"/>
        <color theme="1"/>
        <rFont val="Calibri"/>
        <family val="2"/>
        <scheme val="minor"/>
      </rPr>
      <t>kas ir komponenta un mērījuma savienošana</t>
    </r>
  </si>
  <si>
    <r>
      <rPr>
        <b/>
        <sz val="11"/>
        <color theme="1"/>
        <rFont val="Calibri"/>
        <family val="2"/>
        <scheme val="minor"/>
      </rPr>
      <t>Šo nolaižamo sarakstu</t>
    </r>
    <r>
      <rPr>
        <sz val="11"/>
        <color theme="1"/>
        <rFont val="Calibri"/>
        <family val="2"/>
        <scheme val="minor"/>
      </rPr>
      <t xml:space="preserve"> </t>
    </r>
    <r>
      <rPr>
        <sz val="11"/>
        <color theme="1"/>
        <rFont val="Calibri"/>
        <family val="2"/>
        <scheme val="minor"/>
      </rPr>
      <t>obligāti</t>
    </r>
    <r>
      <rPr>
        <sz val="11"/>
        <color theme="1"/>
        <rFont val="Calibri"/>
        <family val="2"/>
        <scheme val="minor"/>
      </rPr>
      <t xml:space="preserve"> izmantot lapās T1 - &gt; T4</t>
    </r>
  </si>
  <si>
    <r>
      <t xml:space="preserve">Lapa “T2 Green Digital &amp; costs” ir ļoti plaša, un tai ir </t>
    </r>
    <r>
      <rPr>
        <b/>
        <sz val="11"/>
        <color theme="1"/>
        <rFont val="Calibri"/>
        <family val="2"/>
        <scheme val="minor"/>
      </rPr>
      <t>īpaša loma uz “Green &amp; Digital” starp “Z” un “AF</t>
    </r>
    <r>
      <rPr>
        <sz val="11"/>
        <color theme="1"/>
        <rFont val="Calibri"/>
        <family val="2"/>
        <scheme val="minor"/>
      </rPr>
      <t>”. Šai sadaļai jābalstās uz B slejā kodētajiem saistītajiem pasākumiem. Colums AE un AF aprēķina pēc formulas, un tai nav nepieciešams kodējums.</t>
    </r>
  </si>
  <si>
    <r>
      <t xml:space="preserve">Lapā </t>
    </r>
    <r>
      <rPr>
        <b/>
        <sz val="11"/>
        <color theme="1"/>
        <rFont val="Calibri"/>
        <family val="2"/>
        <scheme val="minor"/>
      </rPr>
      <t>“T3b Ietekme (kvantitatīvs)”</t>
    </r>
    <r>
      <rPr>
        <sz val="11"/>
        <color theme="1"/>
        <rFont val="Calibri"/>
        <family val="2"/>
        <scheme val="minor"/>
      </rPr>
      <t xml:space="preserve"> </t>
    </r>
    <r>
      <rPr>
        <sz val="11"/>
        <color theme="1"/>
        <rFont val="Calibri"/>
        <family val="2"/>
        <scheme val="minor"/>
      </rPr>
      <t>ir konkrēts ieraksts “Kopējais plāns”, kas nav jāsvītro, bet jāizmanto.</t>
    </r>
  </si>
  <si>
    <r>
      <t xml:space="preserve">Lapa “T4b Ieguldījumu bāzlīnijas displejs” </t>
    </r>
    <r>
      <rPr>
        <b/>
        <sz val="11"/>
        <color theme="1"/>
        <rFont val="Calibri"/>
        <family val="2"/>
        <scheme val="minor"/>
      </rPr>
      <t>neprasa kodējumu</t>
    </r>
    <r>
      <rPr>
        <sz val="11"/>
        <color theme="1"/>
        <rFont val="Calibri"/>
        <family val="2"/>
        <scheme val="minor"/>
      </rPr>
      <t>, un tās mērķis ir vizualizēt to, kas ir kodēts lapā “T4a - ieguldījumu bāzlīnijas ievade”</t>
    </r>
  </si>
  <si>
    <t>Secīgais numurs</t>
  </si>
  <si>
    <t>Komponenta nosaukums</t>
  </si>
  <si>
    <t>Kopumā</t>
  </si>
  <si>
    <t>Klimata pārmaiņas</t>
  </si>
  <si>
    <t>Digitālā transformācija</t>
  </si>
  <si>
    <t>Nevienlīdzības mazināšana</t>
  </si>
  <si>
    <t>Veselība</t>
  </si>
  <si>
    <t>Likuma vara</t>
  </si>
  <si>
    <t>Secīgais numurs</t>
  </si>
  <si>
    <t>Komponenta atsauce</t>
  </si>
  <si>
    <t>Vai šis ir
 “zaļās” un “digitālās” iezīmēšanas apakšpasākums?
 (jā vai atstājiet tukšu)</t>
  </si>
  <si>
    <t>0 - kopumā</t>
  </si>
  <si>
    <t>Plāna vispārējā ietekme</t>
  </si>
  <si>
    <t>Reforma</t>
  </si>
  <si>
    <t>Investīcijas</t>
  </si>
  <si>
    <t>Investīcijas</t>
  </si>
  <si>
    <t>Investīcijas</t>
  </si>
  <si>
    <t>Investīcijas</t>
  </si>
  <si>
    <t>Investīcijas</t>
  </si>
  <si>
    <t>Investīcijas</t>
  </si>
  <si>
    <t>Investīcijas</t>
  </si>
  <si>
    <t>Investīcijas</t>
  </si>
  <si>
    <t>1. tabula. Starpposma mērķi un mērķi</t>
  </si>
  <si>
    <t>Lūdzu, sniedziet pārskatu par attiecīgajiem atskaites punktiem un mērķiem. Attiecībā uz atskaites punktiem, lūdzu, norādiet kvalitatīvos kritērijus, pēc kuriem to mērīs (konkrēti tiesību akta noteikumi utt.). Attiecībā uz mērķiem, lūdzu, norādiet kvantitatīvos rādītājus, ko mērīs agaisnt (zvirbuļveida mērvienība, bāzes līnija, mērķis). Saskaņā ar datu avotu/metodoloģiju, lūdzu, sīki aprakstiet datu bāzi vai tās informācijas izcelsmi, ko izmantos, lai mērītu atskaites punkta/mērķa sasniegšanu, kā arī valsts iestādi, kas būs atbildīga par īstenošanu un ziņošanu par īstenošanu. Visbeidzot, saskaņā ar pārbaudes mehānismu, lūdzu, sīki izklāstiet, kā tiks objektīvi pierādīta un pārbaudīta atskaites punkta/mērķa sasniegšana (tiesību aktu publicēšana oficiālajā žurnālā, uzaicinājums iesniegt priekšlikumus, atjaunotās infrastruktūras fiziskā atrašanās vieta utt.).</t>
  </si>
  <si>
    <t>Secīgais numurs</t>
  </si>
  <si>
    <t>Saistītais pasākums (reforma vai ieguldījumi)</t>
  </si>
  <si>
    <t>Atskaites punkts/mērķis</t>
  </si>
  <si>
    <t>Kvalitatīvie rādītāji
 (atskaites punktiem)</t>
  </si>
  <si>
    <t>Kvantitatīvie rādītāji
 (mērķiem)</t>
  </si>
  <si>
    <t>Pabeigšanas laika grafiks
 (norādīt ceturksni un gadu)</t>
  </si>
  <si>
    <t>Datu avots/metodoloģija</t>
  </si>
  <si>
    <t>Atbildība par ziņošanu un īstenošanu</t>
  </si>
  <si>
    <t>Katra atskaites punkta un mērķa apraksts un skaidra definīcija</t>
  </si>
  <si>
    <t>Pieņēmumi/riski</t>
  </si>
  <si>
    <t>Pārbaudes mehānisms</t>
  </si>
  <si>
    <t>Mērvienība</t>
  </si>
  <si>
    <t>Mērķis</t>
  </si>
  <si>
    <t>Kvartāls</t>
  </si>
  <si>
    <t>Gads</t>
  </si>
  <si>
    <t>TBD</t>
  </si>
  <si>
    <t>2. tabula. Plānotās izmaksas un ekoloģiskā un digitālā ietekme</t>
  </si>
  <si>
    <t>“Zaļie” un “Digitālie” mērķi</t>
  </si>
  <si>
    <t>Aizpildāmā tabula ar paredzamajām izmaksām EUR pašreizējās cenās. Šajā tabulā jāsniedz kopsavilkums par pamatinformāciju par katras reformas/ieguldījuma izmaksām. Papildus, detalizētāka informācija jāiesniedz atsevišķi. “Aplēstās izmaksas”: lūdzu, ņemiet vērā, ka šeit jānorāda tikai tās izmaksas, par kurām ir pieprasīti RVR fondi. “Finansējums no citiem avotiem”: lūdzu, šeit norādiet avotu un summu gadījumos, kad tā pati reforma/ieguldījumi vai reforma/ieguldījumi, kas ir cieši saistīti, saņem vai ir paredzēts saņemt līdzekļus no citiem avotiem (kuriem nebūtu jāsedz tās pašas izmaksas). “Izmantotā metodoloģija un izmaksu apraksts”: lūdzu, īsi aprakstiet metodoloģiju un pieminiet galvenos izmaksu noteicējus. “Metodikas avots” (ja tāds ir): lūdzu, sniedziet atsauces uz jūsu izmantoto metodoloģiju un datu avotiem. “Norādīt avotu” un “Iespējamā atsauce uz iepriekšējām ES programmām” (izmantojot salīdzinošos izmaksu datus): lūdzu, miniet iepriekšējos investīciju/reformu projektus, kas ir kritēriji izmaksu novērtējumam un šo projektu izmaksu avots. “Neatkarīga validācija” (ja tāda ir): lūdzu, norādiet validējošās organizācijas/aģentūras nosaukumu un atsauci uz validācijas dokumentu.</t>
  </si>
  <si>
    <t>Lūdzu, norādiet, vai 0%, 40% vai 100% reformu/investīciju veicina mērķa sasniegšanu. Attiecībā uz reformām/ieguldījumiem un klimata mērķi izmantot klimata kontroles metodoloģiju, kas izklāstīta IIA pielikumā, un pamatot savu izvēli attiecībā uz katru ieguldījumu un katru reformu. Reformām/ieguldījumiem, kas saistīti ar vides mērķiem, izmantojiet to pašu metodoloģiju. Digitālajam mērķim izmanto III pielikumā izklāstīto metodiku. Visos gadījumos norādiet katrai reformai/ieguldījumam atbilstošo intervences lauku, izvēloties vispiemērotāko, atspoguļojot reformas/ieguldījuma veidu, mērķi vai sagaidāmo rezultātu. Ja var piemērot vairākus intervences laukus, jāsniedz motivācija komponenta aprakstā. Parasti reformai/ieguldījumam būtu jāpiešķir viena intervences joma.</t>
  </si>
  <si>
    <t>Secīgais numurs</t>
  </si>
  <si>
    <t>Saistītais pasākums (reforma vai ieguldījumi)</t>
  </si>
  <si>
    <t>Attiecīgais laikposms</t>
  </si>
  <si>
    <r>
      <t xml:space="preserve">COFOG 2. līmeņa kategorija
 </t>
    </r>
    <r>
      <rPr>
        <i/>
        <sz val="12"/>
        <color theme="1"/>
        <rFont val="Times New Roman"/>
        <family val="1"/>
      </rPr>
      <t>(vai “Nav būtiski” ieņēmumu pasākuma gadījumā)</t>
    </r>
  </si>
  <si>
    <t>Iepriekšējo reformu/ieguldījumu salīdzinošie izmaksu dati</t>
  </si>
  <si>
    <t>Neatkarīga validācija (veicināta)</t>
  </si>
  <si>
    <t>Kopējais pieprasītais</t>
  </si>
  <si>
    <t>No citām ES programmām</t>
  </si>
  <si>
    <t>No valsts budžeta vai citiem avotiem</t>
  </si>
  <si>
    <t>Izmantotā metodika un izmaksu apraksts</t>
  </si>
  <si>
    <t>Norādīt avotu</t>
  </si>
  <si>
    <t>Summa (mn EUR)</t>
  </si>
  <si>
    <t>Norādīt avotu</t>
  </si>
  <si>
    <t>Iespējama atsauce uz iepriekšējām ES programmām</t>
  </si>
  <si>
    <t>Validējošās struktūras nosaukums un atsauce uz validāciju</t>
  </si>
  <si>
    <t>“Zaļie” mērķi</t>
  </si>
  <si>
    <t>Digitālie mērķi</t>
  </si>
  <si>
    <t>RRF ieguldījums ar tagiem</t>
  </si>
  <si>
    <t>Summa (mn EUR)</t>
  </si>
  <si>
    <t>Atmaksājamais finansiālais atbalsts (aizdevumi)/neatmaksājamais finansiālais atbalsts (dotācijas)</t>
  </si>
  <si>
    <t>Summa (mn EUR)</t>
  </si>
  <si>
    <r>
      <rPr>
        <b/>
        <sz val="11"/>
        <color theme="1"/>
        <rFont val="Times New Roman"/>
        <family val="1"/>
      </rPr>
      <t>Norādīt ES programmas</t>
    </r>
    <r>
      <rPr>
        <b/>
        <i/>
        <sz val="11"/>
        <color theme="1"/>
        <rFont val="Times New Roman"/>
        <family val="1"/>
      </rPr>
      <t xml:space="preserve">
 [Sadalīt pa programmām, ja nepieciešams (piemēram, reģionālā darbības programma)]</t>
    </r>
  </si>
  <si>
    <t>Summa (mn EUR)</t>
  </si>
  <si>
    <t>Norādīt avotu</t>
  </si>
  <si>
    <t>Intervences lauks</t>
  </si>
  <si>
    <t>Klimata
 atzīme</t>
  </si>
  <si>
    <t>Vides
 atzīme</t>
  </si>
  <si>
    <t>Intervences lauks</t>
  </si>
  <si>
    <t>Ciparatzīme</t>
  </si>
  <si>
    <t>Klimats</t>
  </si>
  <si>
    <t>Cipars</t>
  </si>
  <si>
    <t>3. a tabula. Plāna ietekme (kvalitatīvs)</t>
  </si>
  <si>
    <t>Lūdzu, sniedziet pārskatu par to, kā plāns un tā sastāvdaļas veicina mehānisma mērķu sasniegšanu un atbilst regulas II pielikumā uzskaitītajiem vērtēšanas kritērijiem.</t>
  </si>
  <si>
    <t>Sastāvdaļa</t>
  </si>
  <si>
    <t>Atbilstība</t>
  </si>
  <si>
    <t>Pasākuma paredzamās ietekmes apraksts uz:
 (norāda attiecīgos kvantitatīvos rādītājus)</t>
  </si>
  <si>
    <t>Galvenie politikas mērķi</t>
  </si>
  <si>
    <r>
      <t xml:space="preserve">Adresēti CSR (2.2)
 </t>
    </r>
    <r>
      <rPr>
        <i/>
        <sz val="11"/>
        <color theme="1"/>
        <rFont val="Times New Roman"/>
        <family val="1"/>
      </rPr>
      <t>(atdalīti ar;)</t>
    </r>
  </si>
  <si>
    <t>Izaugsmes potenciāls un darbavietu radīšana (2.3)</t>
  </si>
  <si>
    <t>Ekonomiskā, institucionālā un sociālā elastība (2.3)</t>
  </si>
  <si>
    <t>Eiropas sociālo tiesību pīlāra īstenošana (2.3.)</t>
  </si>
  <si>
    <t>Krīzes ekonomiskās un sociālās ietekmes mazināšana (2.3)</t>
  </si>
  <si>
    <t>Sociālā un teritoriālā kohēzija un konverģence (2.3)</t>
  </si>
  <si>
    <t>ilgstoša ietekme (2.7)</t>
  </si>
  <si>
    <t>3. b tabula. Plāna ietekme (kvantitatīvs)</t>
  </si>
  <si>
    <t>Lūdzu, sniedziet plāna un tā sastāvdaļu vai svarīgāko pasākumu (reformas/ieguldījumi) ietekmes īsu aprakstu un aplēsi.</t>
  </si>
  <si>
    <t>Secīgais numurs</t>
  </si>
  <si>
    <t>Sastāvdaļa</t>
  </si>
  <si>
    <r>
      <t xml:space="preserve">Ietekmes kanāli
 </t>
    </r>
    <r>
      <rPr>
        <i/>
        <sz val="12"/>
        <color theme="1"/>
        <rFont val="Times New Roman"/>
        <family val="1"/>
      </rPr>
      <t>Sīki izstrādāti to kanālu apraksti, caur kuriem pasākumi rada sagaidāmo ietekmi</t>
    </r>
  </si>
  <si>
    <t>Riski/problēmas</t>
  </si>
  <si>
    <r>
      <t xml:space="preserve">Ietekmes kvantitatīvā noteikšana (ja pieejama), </t>
    </r>
    <r>
      <rPr>
        <i/>
        <sz val="12"/>
        <color theme="1"/>
        <rFont val="Times New Roman"/>
        <family val="1"/>
      </rPr>
      <t>t. i.</t>
    </r>
    <r>
      <rPr>
        <sz val="11"/>
        <color theme="1"/>
        <rFont val="Calibri"/>
        <family val="2"/>
        <scheme val="minor"/>
      </rPr>
      <t>,
 procentuālā atšķirība no politikas neitrālās bāzes līnijas</t>
    </r>
  </si>
  <si>
    <t>Īstermiņa (2 gadi uz priekšu)</t>
  </si>
  <si>
    <t>Vidēja termiņa (5 gadi uz priekšu)</t>
  </si>
  <si>
    <t>Ilgtermiņa (20 gadi uz priekšu)</t>
  </si>
  <si>
    <t>IKP</t>
  </si>
  <si>
    <t>Nodarbinātība</t>
  </si>
  <si>
    <t>Budžeta bilance (pps)</t>
  </si>
  <si>
    <t>IKP</t>
  </si>
  <si>
    <t>Nodarbinātība</t>
  </si>
  <si>
    <t>Budžeta bilance (pps)</t>
  </si>
  <si>
    <t>IKP</t>
  </si>
  <si>
    <t>Nodarbinātība</t>
  </si>
  <si>
    <t>Budžeta bilance (pps)</t>
  </si>
  <si>
    <t>4. a tabula. Ieguldījumu bāzlīnija – COFOG II līmeņa posteņu izmantošana</t>
  </si>
  <si>
    <t>Lūdzu, aizpildiet zaļās ailes (mn EUR) un sniedziet īsu aprakstu par izdevumiem, kas finansēti no RVR dotācijām, kuras ietekmē COFOG II līmeņa posteņus.
 Aizpildiet tikai tās rindas, kuras skars izdevumi, kas finansēti ar RVR dotācijām 2020. -2026. gadā.</t>
  </si>
  <si>
    <t>Īss to izdevumu apraksts, kurus finansē no RVR dotācijām, kas ietekmē COFOG II līmeņa posteni</t>
  </si>
  <si>
    <t>IKP faktiskajās cenās</t>
  </si>
  <si>
    <t>Izaugsmi veicinoši izdevumi, ko finansē ar RPP dotācijām</t>
  </si>
  <si>
    <t>Kopējie izaugsmi veicinošie izdevumi, kurus ietekmē ar RVR dotācijām finansētie izdevumi</t>
  </si>
  <si>
    <t>01 - vispārīgie sabiedriskie pakalpojumi, no kuriem</t>
  </si>
  <si>
    <t>02 - aizsardzība, no kā</t>
  </si>
  <si>
    <t>03 - sabiedriskā kārtība un drošība, no kā</t>
  </si>
  <si>
    <t>04 - ekonomiskās lietas, no kurām</t>
  </si>
  <si>
    <t>05 - vides aizsardzība, no tās</t>
  </si>
  <si>
    <t>06 - mājokļa un kopienas ērtības, no kurām</t>
  </si>
  <si>
    <t>07 - veselība, no kā</t>
  </si>
  <si>
    <t>08 - atpūta, kultūra un reliģija, no kā</t>
  </si>
  <si>
    <t>09 - izglītība, no tās</t>
  </si>
  <si>
    <t>10 - sociālā aizsardzība, no tās</t>
  </si>
  <si>
    <t>glosārijs:</t>
  </si>
  <si>
    <t>https://ec.europa.eu/eurostat/statistics/index.php? title = Glossary: Classification_of_the_functions_of_government_ (COFOG)</t>
  </si>
  <si>
    <t>4. b tabula. Ieguldījumu bāzlīnija – KOFOG I līmeņa posteņu attēlojums</t>
  </si>
  <si>
    <r>
      <t>Izaugsmi veicinoši izdevumi, kurus ietekmē izdevumi, ko finansē ar RPP dotācijām, valdības funkciju klasifikācija (COFOG), atsauces līmenis 2017. –2019. gadam un izdevumi 2020. –2026</t>
    </r>
    <r>
      <rPr>
        <i/>
        <sz val="12"/>
        <color theme="1"/>
        <rFont val="Times New Roman"/>
        <family val="1"/>
      </rPr>
      <t>.</t>
    </r>
    <r>
      <rPr>
        <sz val="11"/>
        <color theme="1"/>
        <rFont val="Calibri"/>
        <family val="2"/>
        <scheme val="minor"/>
      </rPr>
      <t xml:space="preserve"> gadam
 (mn EUR)</t>
    </r>
  </si>
  <si>
    <t>Atsauces līmenis: 2017. –2019. gada vidējais rādītājs</t>
  </si>
  <si>
    <t>Plānotais 2020. -2026. gada vidējais rādītājs</t>
  </si>
  <si>
    <t>Publiskie pakalpojumi</t>
  </si>
  <si>
    <t>Aizsardzība</t>
  </si>
  <si>
    <t>Sabiedriskā kārtība un drošība</t>
  </si>
  <si>
    <t>Ekonomikas lietas</t>
  </si>
  <si>
    <t>Vides aizsardzība</t>
  </si>
  <si>
    <t>Mājokļu un kopienas ērtības</t>
  </si>
  <si>
    <t>Atpūta, kultūra un reliģija</t>
  </si>
  <si>
    <t>Izglītība</t>
  </si>
  <si>
    <t>Sociālā aizsardzība</t>
  </si>
  <si>
    <t>Kopējie izaugsmi veicinošie izdevumi, kurus ietekmē ar RVR dotācijām finansētie izdevumi (a)</t>
  </si>
  <si>
    <t>Izaugsmi veicinoši izdevumi, ko finansē ar RVR dotācijām (b)</t>
  </si>
  <si>
    <t>Izaugsmi veicinoši izdevumi, izņemot izdevumus, ko finansē no RPP dotācijām (a-b)</t>
  </si>
  <si>
    <t>IKP faktiskajās cenās (c)</t>
  </si>
  <si>
    <t>Izaugsmi veicinoši izdevumi, izņemot izdevumus, ko finansē no RVR dotācijām (a-b)/c</t>
  </si>
  <si>
    <t>4.cet.</t>
  </si>
  <si>
    <t>3.cet.</t>
  </si>
  <si>
    <t>2.cet.</t>
  </si>
  <si>
    <t>1.cet.</t>
  </si>
  <si>
    <t xml:space="preserve">2 - Digitālā transformācija </t>
  </si>
  <si>
    <t xml:space="preserve">3 - Nevienlīdzības mazināšana </t>
  </si>
  <si>
    <t>4 - Veselība</t>
  </si>
  <si>
    <t>5 - Ekonomikas transformācija un produktivitāte</t>
  </si>
  <si>
    <t>6 - Likuma vara</t>
  </si>
  <si>
    <t>Pasākumi - Īsais nosaukums</t>
  </si>
  <si>
    <t>Reforma/Investīcijas</t>
  </si>
  <si>
    <t>Ekonomikas transformācija un produktivitāte</t>
  </si>
  <si>
    <t>1 - Klimata pārmaiņas</t>
  </si>
  <si>
    <t>Intervences lauks  (zaļš)</t>
  </si>
  <si>
    <t>Intervences lauks (digitāls)</t>
  </si>
  <si>
    <t>Nosaukums</t>
  </si>
  <si>
    <t>Bāzes vērtība</t>
  </si>
  <si>
    <t>n/a</t>
  </si>
  <si>
    <t>EM</t>
  </si>
  <si>
    <t xml:space="preserve">Apstiprināti MK noteikumi </t>
  </si>
  <si>
    <t>VARAM</t>
  </si>
  <si>
    <t>Apstiprināti Ministru kabineta noteikumi</t>
  </si>
  <si>
    <t>skaits</t>
  </si>
  <si>
    <t>Projektu dati</t>
  </si>
  <si>
    <t>VARAM, CFLA, pašvaldības</t>
  </si>
  <si>
    <t>Iekšlietu ministrija ir atbildīga par ziņošanu. Nodrošinājuma valsts aģentūra ir atbildīga par īstenošanu.</t>
  </si>
  <si>
    <t xml:space="preserve">n/a </t>
  </si>
  <si>
    <t>ZM</t>
  </si>
  <si>
    <t>Rādītāju sasniegšana tiks uzraudzīta projektu ieviešanas un uzraudzības procesā.</t>
  </si>
  <si>
    <t>Ekonomikas ministrija</t>
  </si>
  <si>
    <t xml:space="preserve">Datu avots: Akciju sabiedrība "Attīstības finanšu institūcija Altum" rīcībā esošie projektu dati. </t>
  </si>
  <si>
    <t>Ekonomikas ministrija sadarbībā ar Akciju sabiedrību "Attīstības finanšu institūcija Altum"</t>
  </si>
  <si>
    <t>Primārās enerģijas patēriņa samazinājums</t>
  </si>
  <si>
    <t xml:space="preserve">Datu avots: Akciju sabiedrība "Attīstības finanšu institūcija Altum" rīcībā esošie projektu dati. 
</t>
  </si>
  <si>
    <t>Ekonomikas ministrijas sadarbībā ar Akciju sabiedrību "Attīstības finanšu institūcija Altum"</t>
  </si>
  <si>
    <t>Atbalsta programmas izstrāde uzņēmējdarbības energoefektivitātes paaugstināšanai</t>
  </si>
  <si>
    <t>Ekonomikas ministrija, Altum</t>
  </si>
  <si>
    <t>Ministru kabinetā apstiprināti noteikumi atbalsta programmas  uzņēmējdarbības energoefektivitātes paaugstināšanai īstenošanai</t>
  </si>
  <si>
    <t>kWh/gadā</t>
  </si>
  <si>
    <t>Projekta dati</t>
  </si>
  <si>
    <t>Atbalsta programmas izstrāde energoefektivitātes paaugstināšanai pašvaldību infrastruktūrā</t>
  </si>
  <si>
    <t xml:space="preserve">MK noteikumu, kas paredz īstenošanas nosacījumus pašvaldību ēku un infrastruktūras uzlabošanu, veicinot pāreju uz atjaunojamo energoresursu tehnoloģiju izmantošanu un uzlabojot energoefektivitāti, apstiprināšana.
</t>
  </si>
  <si>
    <t>Aizkavēta regulējošo MK noteikumu saskaņošana ar visām iesaistītajām pusēm un kavēta saistīto tiesību aktu izstrāde energoefektivitātes jomā.</t>
  </si>
  <si>
    <t xml:space="preserve">kWh/gadā
</t>
  </si>
  <si>
    <t>VARAM projektu dati/</t>
  </si>
  <si>
    <t>VARAM, pašvaldības</t>
  </si>
  <si>
    <t>Programmas uzsākšanas (ieviešanas nosacījumu saksaņošana), ēku un infrastruktūras energoefektivitātes paaugstināšanai nepieciešamās tehniskās dokumentācijas sagatavošanas un būvdarbu kavēšanās risks.</t>
  </si>
  <si>
    <t>Atbalsta programmas izstrāde energoefektivitātes paaugstināšanai valsts un vēsturiskās ēkas</t>
  </si>
  <si>
    <t>Publiskās ēkas ar uzlabotu energoefektivitāti</t>
  </si>
  <si>
    <t>m2</t>
  </si>
  <si>
    <t>projektu dati</t>
  </si>
  <si>
    <t>Pieņēmumi: Vienlaicīgi valstī tiks veikta daudzu objektu būvniecība, līdz ar to var nepietikt jaudu un resursu jaunbūvējamo centru būvniecībai. 
Riski:  objekti netiks uzbūvēti noteiktajos termiņos un sadārdzināsies to izmaksas.</t>
  </si>
  <si>
    <t>Centru būvniecību uzraudzīs  sertificēti būvuzraugi.
Centru pieņemšanu ekspluatācijā veiks iestādes, kuras būs izdevušas tehniskos noteikumus un būvvaldes.</t>
  </si>
  <si>
    <t>Zemkopības ministrija</t>
  </si>
  <si>
    <t>-</t>
  </si>
  <si>
    <t>ha</t>
  </si>
  <si>
    <t>Atbalsta programmas izstrāde   klimata pārmaiņu mazināšanai un pielāgošanai meža nozarē</t>
  </si>
  <si>
    <t>MK noteikumu apstiprināšana  klimata pārmaiņu mazināšanai un pielāgošanai meža nozarē</t>
  </si>
  <si>
    <t>Visi norādītie rādītāji ir indikatīvi un tiks precizēti atbilstoši apstiprinātajam ANM un tā pasākumiem.</t>
  </si>
  <si>
    <t>VARAM dati</t>
  </si>
  <si>
    <t xml:space="preserve">2026
</t>
  </si>
  <si>
    <t>Reformas sekmīgu īstenošanu nodrošinās atbilstoša tiesiskā regulējuma apstripriāšana valdībā.</t>
  </si>
  <si>
    <t>VARAM/ risinājuma pārziņa dati</t>
  </si>
  <si>
    <t>VARAM/ risinājumu pārziņi</t>
  </si>
  <si>
    <t>Datu agregācijas vidē nodrošināts augstas pieejamības datu ielādes/izguves risinājums un nodrošinātas dažādu nozaru datu objektu kopas.</t>
  </si>
  <si>
    <t>1. Izveidots Eiropas digitālais inovāciju centrs (EDIC), kā uzņēmējdarbības digitālās transformācijas koordinējošā vienas pieturas aģentūra. (Nodrošina Reģionālo uzņēmējdarbības centru, digitālā brieduma testa un valsts atbalsta vienotu pieeju un informācijas apmaiņu).</t>
  </si>
  <si>
    <t xml:space="preserve">Izveidots Eiropas Digitālo inovāciju centrs (EDIC). 
</t>
  </si>
  <si>
    <t>Datu avots: Eiropas komisija, Latvijas EDIC kandidāts</t>
  </si>
  <si>
    <t xml:space="preserve">Ekonomikas ministrija, Eiropas Komisija </t>
  </si>
  <si>
    <t xml:space="preserve">EDIC tiks izveidots saskaņā ar programmas "Digitālā Eiropa" prioritātēm un  iekļausies kopējā Eiropas digitālo inovāciju centra tīklā. </t>
  </si>
  <si>
    <t>Izveidots Eiropas digitālais inovāciju centrs, kas saņēmis Digitālās Eiropas programmas līdzfinansējumu.</t>
  </si>
  <si>
    <t>2. Stiprināta plānošanas reģionu uzņēmējdarbības atbalsta centru kapacitāte, lai veicinātu komunikāciju ar uzņēmējiem visā Latvijā un reģionos.</t>
  </si>
  <si>
    <t xml:space="preserve">Izstrādātās prasības/ vadlīnijas reģionu uzņēmējdarbības atbalsta centriem
</t>
  </si>
  <si>
    <t>Datu avots: EDIC</t>
  </si>
  <si>
    <t>3. Uzņēmumu digitālā brieduma testa sistēmas izveide, lai noteiktu uzņēmumu nepieciešamās veicamās darbības un valsts pieejamo atbalstu.</t>
  </si>
  <si>
    <t>Izveidota digitālā brieduma testa sistēma</t>
  </si>
  <si>
    <t>Eiropas digitālo inovāciju centra atbalstīto komersantu skaits</t>
  </si>
  <si>
    <t>Atbalstītie komersanti</t>
  </si>
  <si>
    <t>Datu avots: Eiropas digitālais inovāciju centrs, Kompetenču centri, asociācijas, klasteri, LIAA, komersanti, Reģionālie uzņēmējdarbības centri plānošanas reģionos.</t>
  </si>
  <si>
    <t>nozaru asociācijas, klasteri, Eiropas Digitālais inovāciju centrs</t>
  </si>
  <si>
    <t>Veikts digitālā brieduma tests, kā rezultātā komersants ir saņēmis ceļa karti ar tālāko rīcību uzņēmējdarbības digitālās transformācijas veicināšanai.</t>
  </si>
  <si>
    <t>Atbalstītie komersanti/ projekti</t>
  </si>
  <si>
    <t>Datu avots: Kompetenču centri, asociācijas, klasteri, Eiropas digitālo inovāciju centrs, LIAA, komersanti.</t>
  </si>
  <si>
    <t>Ekonomikas ministrija, LIAA</t>
  </si>
  <si>
    <t>Nepietiekama popularitāte komersantu vidū, kuras dēļ atbalsts var tikt izmantots nepilnā apmērā.</t>
  </si>
  <si>
    <t>Noslēgts līgums starp atbalsta sniedzēju un atbalsta saņēmēju, kā arī pabeigts projekts.</t>
  </si>
  <si>
    <t>Noslēgts līgums starp atbalsta sniedzēju un atbalsta saņēmēju.</t>
  </si>
  <si>
    <t>Atbalstīto projektu skaits</t>
  </si>
  <si>
    <t>Atbalstītie komersanti/projekti</t>
  </si>
  <si>
    <t>Datu avots: Centrālās finanšu un līgumu aģentūras rīcībā esošie projektu dati.</t>
  </si>
  <si>
    <t>Ekonomikas ministrija un CFLA</t>
  </si>
  <si>
    <t xml:space="preserve">Izsniegto aizdevumu skaits </t>
  </si>
  <si>
    <t>ALTUM</t>
  </si>
  <si>
    <t>Altum piešķirtie aizdevumi vai aizdevumi ar granta elementu (veikta aizdevuma vai granta izmaksa) programmas ietvaros.
Rezultatīvais rādītājs uzskatāms par izpildītu, kad ir ticis noslēgts līgums starp komersantu un Altum par projekta izpildi.</t>
  </si>
  <si>
    <t>Augstskolas</t>
  </si>
  <si>
    <t xml:space="preserve">Komersantu skaists, kam nodrošināta digitālo pamatprasmju apguve </t>
  </si>
  <si>
    <t>Datu avots: Kompetenču centri, asociācijas, klasteri, Eiropas digitālo inovāciju centrs, LIAA.</t>
  </si>
  <si>
    <t>Ekonomikas ministrija, LIAA, nozaru asociācijas, klasteri, Eiropas Digitālais inovāciju centrs</t>
  </si>
  <si>
    <t>Mācību īstenotāju izsniegtie dokumenti (apliecības u.tml.) kursu dalībniekiem par sekmīgi pabeigtām mācībām</t>
  </si>
  <si>
    <t>Valsts pārvaldes (t.sk. pašvaldību) darbinieku skaits</t>
  </si>
  <si>
    <t xml:space="preserve">Mācību uzskaites dati
</t>
  </si>
  <si>
    <t xml:space="preserve">VARAM/VAS
</t>
  </si>
  <si>
    <t>Resoru skaits</t>
  </si>
  <si>
    <t xml:space="preserve">Risinājuma pārziņa dati
</t>
  </si>
  <si>
    <t>VARAM/ risinājuma pārzinis</t>
  </si>
  <si>
    <t>Vienošanās ar resoriem par iesaisti digitālās tālmācības programmās īstenošanā/izveidē</t>
  </si>
  <si>
    <t>Veicināt Savienojamības  stratēģisko mērķu sasniegšanu</t>
  </si>
  <si>
    <t>Vienotu tehnisko prasību izstrāde atbilstoši operatoru vajadzībām sadarbībā ar Igaunijas, Lietuvas un Polijas pārstāvjiem, lai veicinātu savienotas un automatizētas braukšanas koridora izveidi visā Via Baltica trasē</t>
  </si>
  <si>
    <t>Datu avots: Satiksmes ministrija sadarbībā ar  VAS "Latvijas Valsts radio un televīzijas centrs"</t>
  </si>
  <si>
    <t>Satiksmes ministrija sadarbībā ar  VAS "Latvijas Valsts radio un televīzijas centrs"</t>
  </si>
  <si>
    <t>1. VAS "Latvijas Valsts radio un televīzijas centrs" apzina elektronisko sakaru operatoriem nepieciešamās prasības. 
2. Ar dalībvalstu pārstāvjiem tiek organizētas sanāksmes, kurās notiek apmaiņa par līdzšinējo progresu, t.sk. tehniskajām prasībām.</t>
  </si>
  <si>
    <t xml:space="preserve">Iesaistītajām ir atsevišķas specifiskas prasības, kuras nav iespējams dažādu iemeslu dēļ precizēt. </t>
  </si>
  <si>
    <t>Sagatavota tehniskā specifikācija, kura iekļaujama projekta iepirkuma nolikumā.</t>
  </si>
  <si>
    <t>Veicināt Savienojamības stratēģisko mērķu sasniegšanu</t>
  </si>
  <si>
    <t xml:space="preserve">Vienota modeļa izstrāde pēdējās jūdzes attīstībai, ņemot vērā sabiedriskās apspriešanas rezultātus un datos balstītu pamatojumu. </t>
  </si>
  <si>
    <t xml:space="preserve">Datu avots: Satiksmes ministrija. </t>
  </si>
  <si>
    <t xml:space="preserve">Satiksmes ministrija. </t>
  </si>
  <si>
    <t xml:space="preserve">1. Satiksmes ministrija, balstoties uz veiktajiem pētījumiem, sagatavo Elektronisko sakaru nozares attīstības plānu, kur iekļauj modeļa projektu. 
2. Pēc sabiedriskās apspriešanas rezultātiem tiks pieņemts galējais lēmums par modeli.
3. Modelis tiks iekļauts valsts atbalsta programmā, kas attiecīgi tiks saskaņota ar EK. </t>
  </si>
  <si>
    <t>Iesaistītajām pusēm ir specifiskas prasības, kuras nav iespējams īstenot vienota modeļa ietvaros.</t>
  </si>
  <si>
    <t xml:space="preserve">1. Valdības lēmums par Elektronisko sakaru nozares attīstības plāna apstiprināšanu. 
2. Sabiedriskās apspriešanas rezultāti. 
3. Iensiegtā informācija EK un EK lēmums par valsts atbalsta programmas apstiprināšanu. </t>
  </si>
  <si>
    <t>Optisko tīklu pieejamība Via Baltica trasē</t>
  </si>
  <si>
    <t>%</t>
  </si>
  <si>
    <t>Datu avots: projekta dati/
Kopējais plānotais optikas garums gar Via Baltica ir 229.4km*, šobrīd ir pieejami 14.4km (6.27%) no kopējās plānotās trases. Izbūvēt plānots 215* km. 
Rādītāju izpilde optiko tīklu pieejamība tiek rēķināta sekojoši:   (Izbūvēto km skaits/kopējo km skaitu) *100%.</t>
  </si>
  <si>
    <t>Satiksmes ministrija sadarbībā ar ​VAS Latvijas Valsts radio un televīzijas centru</t>
  </si>
  <si>
    <t xml:space="preserve">Rādītājs tiks mērīts prcentuāli no Via Baltica trases kopgaruma. Dati tiks iegūti no projektā pabeigtajiem darbiem, proti, ierīkotā optiskā tīkla kopgaruma. </t>
  </si>
  <si>
    <t>* Precīzs izbūvējamo km apjoms būs zināms pēc priekšizpētes, kad būs zināms kopējais pieslēdzamo sakaru mezglu skaits un to atrašanās vieta.</t>
  </si>
  <si>
    <t xml:space="preserve">Rādītāju pamato  projektā pievienotie pieņemšanas-nodošanas akti. </t>
  </si>
  <si>
    <t xml:space="preserve">Mājsaimniecību, uzņēmumu un sociāli ekonomisko virzītājspēku skaits, kuriem pieejami platjoslas pieslēgumi ļoti augstas veikstpējas tīklam </t>
  </si>
  <si>
    <t>Skaits</t>
  </si>
  <si>
    <t>1500-2600</t>
  </si>
  <si>
    <t>Datu avots: projekta dati/ 
Aprēķini balstīti uz SM organizētā pētījumā minēto valsts atbalsta modeļa izstrādi, kur vidējais investīciju apjoms uz 1 papildu mājsaimniecību un uzņēmumu, kam nodrošināta piekļuve, ir no 1488 EUR  līdz 2661 EUR atkarībā no tā, vai tiks izvēlēts publiski pārvaldīts tīkla modelis vai privāti pārvaldīts tīkla modelis. Izpilde tiek aprēķināta sekojoši: kopējās izmaksas/ vidējais investīciju apjoms uz 1 papildu mājsaimniecību un uzņēmumu, kam nodrošināta piekļuve.</t>
  </si>
  <si>
    <t xml:space="preserve">Satiksmes ministrija </t>
  </si>
  <si>
    <t xml:space="preserve">Rādītājs ir definēts kā mājsaimniecību, uzņēmumu un sociāli ekonomisko virzītājspēku skaits, kuriem pieejami platjoslas pieslēgumi ļoti augstas veikstpējas tīklam. Rādītāja faktiskajā izpildē tiks iekļautas  mājsaimniecības, uzņēmumi un sociāli ekonomiskie virzītājspēki, kam ir līgums ar elektronisko sakaru komersantu par pakalpojumu ar piekļuves ātrumu vismaz 100 Mbps (ļoti augstas veiktspējas platjoslas tīkls (VHCN)) abonēšanu, kā arī kam ir piekļuve šādam pakalpojumam, proti, iespēja noslēgt līgumu ar elektronisko sakaru komersantu un uzsākt pakalpojuma saņemšanu indikatīvi mēneša laikā no pakalpojuma pieteikuma.   </t>
  </si>
  <si>
    <t>1. Latvijā līdz šim nav īstenoti šāda veida projektu un notikusi sadarbība ar operatoriem, līdz ar to nav novērtējams investīciju multiplikāciju efekts. 
2. Papildus rādītāja rezultātu var ietekmēt operatoru mārketinga kampaņas un citi ārēji faktori, kas var uzlabot rādītājus, palielinot pieprasījumu pēc platjoslas pakalpojuma. 
3. Lai gan ir ņemta vērā demogrāfiskās tendences un iedzīvotāju migrācija rādītāju prognozē, nav izslēdzama netipisku tendenču iespējamība, t.sk. neparedzētu apstākļu rezultātā (piemēram, kā 2020. gadā COVID-19), kas var ietekmēt rādītāja faktisko izpildi.</t>
  </si>
  <si>
    <t>1. Rādītāju pamatos  projekta atskaites, balstoties uz līgumiem ar operatoriem. 2. Elektronisko sakaru tīkla infrastruktūras un pakalpojumu kartēšanas rīka dati.</t>
  </si>
  <si>
    <t>SaM, VSIA Latvjas valsts ceļi, VARAM, plānošanas reģioni, pašvaldības</t>
  </si>
  <si>
    <t>Noslēgtie nodomu protokoli/līgumi</t>
  </si>
  <si>
    <t> </t>
  </si>
  <si>
    <t xml:space="preserve">LIAA, pašvaldību dati </t>
  </si>
  <si>
    <t>VARAM, EM, pašvaldības, LIAA</t>
  </si>
  <si>
    <t>Iepirkumu procedūras un būvniecības darbu kavēšanās rezultātā var kavēties būvniecūbas uzsākšana. Līdz ar to 2026.gada beigās var tikt izbūvēta un nodota ekspluatācijā industriālā parka/teritorijas 1.kārta. Projektiem konkursa veidā tiks atlasīti efektīvākie projekti industriālo zonu attīstībai. Industriālo zonu operatori vai komersanti, kas tajās darbosies, tiks atlasīti konkursa kārtībā, ievērojot valsts atbalsta regulējumu.</t>
  </si>
  <si>
    <t xml:space="preserve">Īrnieku un izīrētāju tiesību sabalansēšana </t>
  </si>
  <si>
    <t xml:space="preserve">Pieņemts likumprojekts „Dzīvojamo telpu īres likums” 
</t>
  </si>
  <si>
    <t>Līguma summa par aizdevuma fonda pārvaldi</t>
  </si>
  <si>
    <t>Izglītības un zinātnes ministrija</t>
  </si>
  <si>
    <t xml:space="preserve">izglītības iestādes </t>
  </si>
  <si>
    <t>LM</t>
  </si>
  <si>
    <t>personas</t>
  </si>
  <si>
    <t>LM un VSAA</t>
  </si>
  <si>
    <t>LM un SIVA</t>
  </si>
  <si>
    <t xml:space="preserve">Atbalstīto personu skaits </t>
  </si>
  <si>
    <t>LM un NVA</t>
  </si>
  <si>
    <t>Veselības ministrija, pamatojoties uz finansējuma saņēmēja iesniegtajiem apliecinošajiem dokumentiem</t>
  </si>
  <si>
    <t>Ārstniecības iestāžu dati</t>
  </si>
  <si>
    <t>Veselības ministrija apkopo datus par atbalstītajām ārstniecības iestādēm</t>
  </si>
  <si>
    <t>Mērķis tiks uzskatīts par sasniegtu pēc apliecinājuma dokumentu apstiprināšanas</t>
  </si>
  <si>
    <t xml:space="preserve">Finansējuma saņēmēja iesniegti apstiprināti dokumenti par simulācijas procesa ieviešanu
</t>
  </si>
  <si>
    <t>Veselības ministrijas dati</t>
  </si>
  <si>
    <t>Veselības ministrija atbildīga par datu apkopošanu</t>
  </si>
  <si>
    <t>Riski, ka izvērtētie modeļi var būt izmaksu ziņā neefektīvi, līdz ar to netiek atbalstīti turpmākai īstenošanai</t>
  </si>
  <si>
    <t>Modelis ir apstiprināts ar iekšējo normatīvo aktu</t>
  </si>
  <si>
    <t>Monitoringa ziņojums, kurā ir sniegta informācija par katru RIS3 jomu.</t>
  </si>
  <si>
    <t>RIS3 jomu stratēģisko vadības grupu apstiprināts analītiskais monitoringa pārskats.</t>
  </si>
  <si>
    <t>Datu avoti:
- gala labuma guvēji (uzņēmumi);
- Inovāciju klasteri;
- Sadarbības iestāde;
- Ekonomikas ministrija;
- Izglītības un zinātnes ministrija;
- Latvijas investīciju un attīstības aģentūra.</t>
  </si>
  <si>
    <t>Ekonomikas ministrija sadarbojoties ar citām iestādēm.</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</si>
  <si>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t.sk. uz atbalsta programmas rezultātiem un inovāciju rādītājiem. Tādā veidā tiks nodrošināta programmas nepārtraukta izvērtēšana un nepieciešamības gadījumā būs iespēja pieņemt lēmumu par uzlabojumiem tajā.</t>
  </si>
  <si>
    <t xml:space="preserve">Ņemot vērā, ka MFF un RRF procesi tehniski ir savstarpēji nesaistīti un to, ka ir plānots veidot ciešu sasaisti starp  MFF un RRF investīcijām, pastāv risks, ka būs nepieciešams papildus laika resurss, lai šo savstarpējo sasaisti varētu nodrošināt, skaņojot procesus ar atbildīgajām iestādēm. </t>
  </si>
  <si>
    <t>Stratēģiskā vadības padome apstiprina RIS3 monitoringa ziņojumu.</t>
  </si>
  <si>
    <t>Izveidoti Inovāciju klasteri</t>
  </si>
  <si>
    <t>Publicēts uzsaukums pieteikties inovāciju klasteru programmā EM mājaslapā, pamatojoties uz izstrādātajiem saistošajiem dokumentiem (MK noteikumi, anotācija, vadlīnijas u.c.).</t>
  </si>
  <si>
    <t>Inovāciju klasteri</t>
  </si>
  <si>
    <t>Inovāciju klasteru programma RIS3 jomu ietvaros tiks izstrādāta ņemot vērā saistīto EK regulējumu, saistīto nacionālo tiesisko regulējumu, kā arī vadlīnijas un labo praksi izstrādājot atbalsta mehānismus.</t>
  </si>
  <si>
    <t>Ekonomikas ministrija.</t>
  </si>
  <si>
    <t xml:space="preserve">Izstrādāta Inovāciju klasteru programma RIS3 jomu ietvaros. Tas sevī ietver saistīto MK noteikumu izstrāde, pavaddokumentu izstrāde (anotācija utt.), detalizēts informatīvs apraksts par programmu, sākotnējais novērtējums u.c. būtiski dokumenti. </t>
  </si>
  <si>
    <t>RRF ietvaros paredzamas jaunas regulas, kuru izpratne un integrēšana atbalsta mehānismā var prasīt laiku, taču uz doto brīdi identificētais laika rāmis pirmšķietami ir pietiekams.</t>
  </si>
  <si>
    <t>Oficiāli publicēts uzsaukums Inovāciju klasteru programmā RIS3 jomu ietvaros.</t>
  </si>
  <si>
    <t>Noslēgti līgumi ar projektu īstenotājiem, kuros ir detāla informācija par privāto investīciju apjomu projekta realizēšanai.</t>
  </si>
  <si>
    <t>euro</t>
  </si>
  <si>
    <t>Datu avoti:
- gala labuma guvēji (uzņēmumi);
- Inovāciju klasteri;
- Sadarbības iestāde;
- Ekonomikas ministrija;</t>
  </si>
  <si>
    <t>Tiklīdz tiek noslēgts līgums ar gala labuma guvēju par atbalsta sniegšanu, kur ir detalizēta informācija arī par plānotajām publiskajām un privātajām investīcijām projekta īstenošanai.</t>
  </si>
  <si>
    <t>Izglītības un zinātnes ministrija, projektā iesaistītās institūcijas</t>
  </si>
  <si>
    <t>Noslēgti granta līgumi</t>
  </si>
  <si>
    <t xml:space="preserve">Apstiprināts normatīvais regulējums AI pārvaldības reformas ieviešanai: grozījumi Augstskolu likumā un saistītajos MK noteikumos </t>
  </si>
  <si>
    <t>Apstiprināti tiesību akti atbilstoši Augstskolu pārvaldības reformai</t>
  </si>
  <si>
    <t>Latvijas Republikas oficiālais izdevējs Latvijas Vēstnesis</t>
  </si>
  <si>
    <t>Tiesību aktu izstrāde un saskaņošana, apstiprināšana atbilstoši Saeimas kārtības rullim un MK kārtības rullim.</t>
  </si>
  <si>
    <t>Riski: Tiek kavēta tiesību aktu pieņemšana, jo iesaistītās puses nespēj panākt vienošanos.</t>
  </si>
  <si>
    <t>Apstiprināti tiesību akti</t>
  </si>
  <si>
    <t>Augstskolās ieviestas izmaiņas atbilstoši grozījumiem Augstskolu likumā un saistītajos MK noteikumos</t>
  </si>
  <si>
    <t>Augstskolu dati, informācija par augstskolas Satversmes (grozījumu) apstiprināšanu</t>
  </si>
  <si>
    <t>Veiktas izmaiņas augstskolu iekšējā pārvaldībā, nostiprinātas augstskolas Satversmē un iekšējos normatīvos aktos, piem.,  iekšējās vadības struktūrvienības (senāts, padome, rektors) darbojas pēc jaunā atbildību un kompetenču dalījuma, jauni kritēriji rektora ievēlēšanai, vadības komandas izveidošanai (prorektori, dekāni).</t>
  </si>
  <si>
    <t>Riski: Augstskolas nevēlas ieviest izmaiņas, pārmaiņu ieviešana notiek formāli vai novēloti, ārējās iesaistītās puses nevēlas iesaistīties padomes darbā.</t>
  </si>
  <si>
    <t>VID Muitas pārvalde</t>
  </si>
  <si>
    <t>Valsts ieņēmumu dienests</t>
  </si>
  <si>
    <t>Veikta BAXE informācijas sistēmas savienošana ar dzelzceļa MKP skeneriem, vienotas rentgena iekārtu  attēlu analīzes platformas izveide ("vienloga principa" ieviešana).</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</si>
  <si>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</si>
  <si>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Rūpīga iepirkuma dokumentu sagatavošana, ko veic pieredzējusi komanda. Rūpīga testešanas procesa uzraudzība.
</t>
  </si>
  <si>
    <t>Izveidota automatizēta rentgena iekārtu attēlu analīzes platforma, kura balstīta uz mākslīgā intelekta izmantošanu attēlu analīzei. Minētā platforma palīdzētu veikt kvalitatīvu attēlu analīzi lielam apjomam skenēto attēlu, ierobežotā laikā ar minimāliem cilvēkresursiem.</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</si>
  <si>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</si>
  <si>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</si>
  <si>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Rūpīga iepirkuma dokumentu sagatavošana, ko veic pieredzējusi komanda. 
</t>
  </si>
  <si>
    <t>VID Muitas pārvalde sadarbībā ar VAS "Valsts nekustāmie īpašumi"</t>
  </si>
  <si>
    <t>Finanšu izlūkošanas dienests</t>
  </si>
  <si>
    <t>Finanšu izlūkošanas dienests ir atbildīgs par ziņošanu un īstenošanu.</t>
  </si>
  <si>
    <t xml:space="preserve">Publiskā iepirkuma procedūras prasa ilgāku laiku, nekā plānots, pārsūdzības procedūras, nepiemēroti piedāvājumi. Iepirkumu uzvarētāju uzņēmumi neievēro līguma noteikumus un nosacījumus. Personāla rotācija vai darbinieku mainība.COVID-19 pandēmijas ierobežojumu rezultātā var būtiski tikt ietekmētas īstenojamo projektu aktivitātes. </t>
  </si>
  <si>
    <t>Valsts policijas dati</t>
  </si>
  <si>
    <t xml:space="preserve">Valsts policijas ENAP, 5 Latvijas reģionālās struktūrvienības </t>
  </si>
  <si>
    <t>Tieslietu ministrijas dati</t>
  </si>
  <si>
    <t>Tieslietu ministrija apkopo datus un ir atbildīga par ziņošanu.</t>
  </si>
  <si>
    <t xml:space="preserve">Līdz 2023.gada beigām izstrādāts kompetenču ietvars, tai skaitā mācību programmas
</t>
  </si>
  <si>
    <t>Valsts kanceleja / Valsts administrāijas skola</t>
  </si>
  <si>
    <t>Izveidota un ieviesta kompetenču pārvaldības sistēma petkorupcijas, krāpšanas, ēnu ekonomikas, intrešu konflikta un iepirkumu jomā. Kompetences centra pieeja vairākām profesionālajām grupām, piemēram, projektu vadītājiem, politikas plānotājiem utt., kas ietvertu kompetences sistēmu izstrādi, moduļu programmas ar zināšanu un prasmju pārbaudi, profesionālo sertifikāciju, ievada programmas, iekšējos ekspertus un trenerus; </t>
  </si>
  <si>
    <t>Plašās mērķa grupas dēļ pastāv risks izstrādāt atbilstošu kompetenču ietvaru visu iesaistīto gaidām, t.sk. sadalījumā pa prasmju līmeņiem</t>
  </si>
  <si>
    <t>Izstrādāts kompetenču ietvars, tai skaitā mācību programmas</t>
  </si>
  <si>
    <t>Līdz 2026.gada beigām apmācīto skaits</t>
  </si>
  <si>
    <t>apmācīto skaits</t>
  </si>
  <si>
    <t>Valsts administrācijas skola</t>
  </si>
  <si>
    <t>Tiek paredzēts, ka izstrādāto programmu ietvaros tiks apmācīti pārvaldes darbinieki  
institucionālās kapacitātes un profesionalitātes stiprināšanai</t>
  </si>
  <si>
    <t>Pastāv risks, ka turpinoties COVID-19 ierobežojumiem, apmcāmo skaits var nesasniegt rādītāju, kas saistīts ar digitālajām prasmēm un prasmēm attālināti izmantot mācību sistēmas, kārtot tajās pārbaudījumus, kā arī papildus risks ir dalībnieku pašdisciplīna apgūstot e-kursus patstāvīgi</t>
  </si>
  <si>
    <t>Izsniegti sertifikāti un pieejami sagatavotie mācību materiāli</t>
  </si>
  <si>
    <t xml:space="preserve">Valsts kanceleja </t>
  </si>
  <si>
    <t>Izveidot un ieviest kompetenču pārvaldības sistēmu, tādējādi tiktu veicināta savlaicīga cilvēkresursu konkurētspēja, mūžizgītība,  pārkvalifikācija publiskajā pārvaldē atbilstoši gan mūsdienu prasmju, gan nākotnes prasmju vajadzībām.Papildus tiktu nodrošināts atbalsts Administratīvi teritoriālai reformai, centralizācijai un digitālajai transformācijai</t>
  </si>
  <si>
    <t>Risks, ka COVID-19 ietekmē, mācību programmu nākotnes kompetenču noteikšanai un attīstībai, būtu nepieciešams veikt papildus izpētes darbus. Risks, ka izstrādātajā attīstības programmās tiks iekļautas aktuālas un specifiskas apmācības,  kuru ieviešanai būs grūti piesaistīt mācībspēkus, kā arī programmas var tikt izstrādātas novēloti, piemēram saistībā ar ATR, pastāv arī risks, ka COVID -19 ietekmē būs nepieciešamas papildus programmu izveide īsā laika periodā.</t>
  </si>
  <si>
    <t>Izstrādātas mācību programmas nākotnes kompetenču attīstībai un pārkvalifikācijai</t>
  </si>
  <si>
    <t>Attīstīts un ieviests vienots eksperimentēšanas ietvars publiskā sektora inovācijai</t>
  </si>
  <si>
    <t>normatīvie akti/vadlīnijas</t>
  </si>
  <si>
    <t>Valsts kanceleja</t>
  </si>
  <si>
    <t>Tks izstrādāta normatīvā regulējuma bāze publiskā sektora inovācijas ekosistēmas attīstības atbalstam (šobrīd pastāv virkne administratīvās barjeras, kuras būtu jāmazina, radot inovācijai draudzīgu normatīvo regulējumu)</t>
  </si>
  <si>
    <t xml:space="preserve">Risks, ka publiskajai pārvaldei ir nepietiekamas zināšanas par inovācijām un to ietekmi kopumā, lai vienotos par nepieciešamajiem normatīvo aktu grozījumiem vai vadlīniju izdošanu; ilgs saskaņošanas process; </t>
  </si>
  <si>
    <t>Precizēti, pielāgoti normatīvie akti/vadlīnijas eko sistēmas veiksmīgai attīstībai</t>
  </si>
  <si>
    <t>Laboratorijas infrastruktūras nodrošināšana</t>
  </si>
  <si>
    <t xml:space="preserve">Tiks nodrošināta nepārtraukta publiskās pārvaldes laboratorijas darbība, veicot nepieciešamās infrastruktūras iegādi un attīstību (tai skaitā iekārtotas telpas un aprīkojums), kas attīstīs un veicinās sekmīgu inovāciju radīšanu publiskajā pārvaldē, tās efektivitātes un kvalitātes pilnveidē gan publisko pakalpojumu uzlabošanas jomā, gan sadarbībā resoru un sektoru starpā.
 </t>
  </si>
  <si>
    <t>Risks, ka publiskās pārvaldes inovāciju laboratorijas darbības pieprasījums neatbildīs laboratorijas darbība piedāvājumam, pieprasījums pārsniegs piedāvājumu. Iepirkumu pārsūdzēšana, kā arī COVID-19 pandēmijas rezultātā, ir ieierobežota noteiktu preču pieejamība elektronisko iepirkumu sistēmā (EIS)</t>
  </si>
  <si>
    <t>Publiskās pārvaldesinovāciju eko sistēmas darbībai nepieciešamās telpas izveide un inovāciju laboratorijas darbības nodrošināšana.</t>
  </si>
  <si>
    <t>ERAF</t>
  </si>
  <si>
    <t>Darbības programmas Latvijai 2021.-2027.gadam 2.1.1.SAM "Energoefektivitātes veicināšana un siltumnīcefekta gāzu emisiju samazināšana" (norādītais finansējums ir ERAF daļa)</t>
  </si>
  <si>
    <t>Darbības programmas Latvijai 2021.-2027.gadam 2.1.1.SAM "Energoefektivitātes veicināšana un siltumnīcefekta gāzu emisiju samazināšana" plānoto pasākumu "Energoefektivitātes paaugstināšana valsts ēkās", kam indikatīvi paredzēts 104,4 milj. euro liels finansējuma apjoms.</t>
  </si>
  <si>
    <t>70000000
PPP</t>
  </si>
  <si>
    <t>Darbības programmas Latvijai 2021.-2027.gadam 1.3.1.SAM "Izmantot digitalizācijas priekšrocības pilsoņiem, uzņēmumiem un valdībām" (norādītais finansējums ir ERAF daļa)</t>
  </si>
  <si>
    <t>ERAF 2021 - 2027</t>
  </si>
  <si>
    <t>Digital Europe Programme co-financing</t>
  </si>
  <si>
    <t>Darbības programmas Latvijai 2021.-2027.gadam 3.1.1.SAM</t>
  </si>
  <si>
    <t>Darbības programmas Latvijai 2021.-2027.gadam 5.1.1.SAM "Vietējās teritorijas integrētās sociālās, ekonomiskās un vides attīstības un kultūras mantojuma, tūrisma un drošības veicināšana" (norādītais finansējums ir ERAF daļa, kas plānota  uzņēmējdarbības publiskās infrastruktūras attīstībai pilsētu funkcionālajās teritorijās)</t>
  </si>
  <si>
    <t>450 000 (EEZ)</t>
  </si>
  <si>
    <t>6 325 501 (IDF)</t>
  </si>
  <si>
    <t>10 586 124 (EEZ)</t>
  </si>
  <si>
    <t>No</t>
  </si>
  <si>
    <t>Līdz</t>
  </si>
  <si>
    <t>Plānotās izmaksas, kurām pieprasīts finansējums</t>
  </si>
  <si>
    <t>Finansējums no citiem avotiem (kā to pieprasa Regulas 8. punktā)</t>
  </si>
  <si>
    <t>klimata pārmaiņas</t>
  </si>
  <si>
    <t>digitālā transformācija</t>
  </si>
  <si>
    <t>nevienlīdzības mazināšana</t>
  </si>
  <si>
    <t>veselība</t>
  </si>
  <si>
    <t>Komponente</t>
  </si>
  <si>
    <t xml:space="preserve">Izstrādātas tehniskās specifikācijas, izsludināts iepirkums, noslēgts līgums ar piegādātāju, uzstādīta pasta sūtījumu šķirošanas līnija. </t>
  </si>
  <si>
    <t xml:space="preserve">Izstrādātas tehniskās specifikācijas, izsludināti iepirkumi un noslēgts līgums ar piegādātāju, piegādāti spektrofotometri. </t>
  </si>
  <si>
    <t>Publiskā iepirkuma procedūras prasa ilgāku laiku, nekā plānots, pārsūdzības procedūras, neatbilstošie piedāvājumi. Iepirkumu uzvarētāju uzņēmumi neievēro līguma noteikumus un nosacījumus. Infrastruktūras izveide var prasīt vairāk laika, nekā sākotnēji plānots. Būtiski palielinās būbniecības izmaksas.</t>
  </si>
  <si>
    <t xml:space="preserve">Rūpīga iepirkuma dokumentu sagatavošana, ko veic pieredzējusi komanda. Iepirkumam  ieplānots laika ietvars ar rezervi. 
</t>
  </si>
  <si>
    <t>ERAF programmā 2014.-2020.gadam un Eiropas Savienības Solidaritātes fonds</t>
  </si>
  <si>
    <t>Kavējas nacionālā normatīvā regulējuma apstiprināša par ANM vadības un ieviešanas sistēmu.</t>
  </si>
  <si>
    <t>Cieša sadarbības un informācijas apmaiņa ar ANM vadībā iesaistītajām iestādēm</t>
  </si>
  <si>
    <t>Programmas nosacījumu izstrāde ciešā sadarbībā ar ALTUM un uzņēmējus pārstāvošām organizācijām</t>
  </si>
  <si>
    <t>Latvijas investīciju un attīstības aģentūras dati</t>
  </si>
  <si>
    <t>Izmaksu sadalījums noteikts, ņemot vērā potenicālo laika grafiku finansēšanas līguma noslēgšanai ar Altum.</t>
  </si>
  <si>
    <t xml:space="preserve">Plānojot izmaksas, tika ņemts vērā investīcijas laika grafiks, tāpat ņemta vērā izmaksu rašanās, kas ir raksturīga būvniecības projektiem:
•	2022.un 2023.gadā tiek plānoti būvniecības sagatavošanās darbi un būvniecības uzsākšana, kur finansējums tiks apgūts iesniedzot starpposma maksājumus un pieprasot avansu. 
•	2024.gadā plānoti starpposma maksājumi būvniecības posmiem, kas noslēgušies;
•	2025.gadā tiks pabeigta būvniecība un iesniegti noslēguma maksājumi, kad tiek pieprasīts un izmaksāts viss finansējums.
</t>
  </si>
  <si>
    <t>Pieņēmumi balstīti uz līdzšinējo pieredzi ES fondu projektos investīciju apguvei būvniecības projektos.</t>
  </si>
  <si>
    <t>Plānojot izmaksas tika ņemts vērā aktivitāšu ieviešanas laika grafiks, iepriekšēja pieredze līdzīgu aktivitāšu ieviešanā (realizētais pilotprojekts), tādējādi novērtējot aktivitāšu īstenošanai nepieciešamos cilvēkrresursus, ārējo ekspertu piesaistes nepieciešamību, RIS3 vērtību ķēžu ekosisēmu stratēģiju izstrādes izmaksas.</t>
  </si>
  <si>
    <t xml:space="preserve">
Ekonomikas ministrijas rīcībā esošie dati par 2014. – 2020. gada plānošnas periodā ieviesto Kompetences centru un Klasteru prgrammu izmaksām.</t>
  </si>
  <si>
    <t xml:space="preserve">Līdz 2023.gada beigām publiskās pārvaldes kompetenču attīstības un pārkalifikācijas programmu  izveide un ieviešana
</t>
  </si>
  <si>
    <t xml:space="preserve">Darbības programmas Latvijai 2021.-2027.gadam 1.3.1.SAM "Izmantot digitalizācijas priekšrocības pilsoņiem, uzņēmumiem un valdībām" </t>
  </si>
  <si>
    <t>Par pamatu aprēķiniem ņemtas izmaksas no pēdējā realizētā būvniecības projekta VUGD depo būvniecība Jaunpils ielā, Rīgā, kas tika pabeigts 2019.gadā. Kā arī ņemti vērā vairāki izmaksu elementi no līdz šim īstenotajiem ERAF energoefektivitātes projektiem. Visas projekta izmaksas tiks veiktas, ievērojot ekonomijas un efektivitātes principus – publiskais iepirkums, tirgus izpēte, cenu aptaujas. Visas plānotās izmaksas ir būtiskas reformas mērķa sasniegšanā.
1. https://www.iub.gov.lv/sites/iub/files/content/Skaidrojumi/skaidrojums_tirgus_izpete_20200803.pdf 
2. LR Statistikas pārvalde;</t>
  </si>
  <si>
    <t>Nr.4.2.1.2/18/I/011 “Paaugstināt valsts ēkas Gaitnieku ielā 2A, Gulbenē, energoefektivitāti”</t>
  </si>
  <si>
    <t>06.10.2020. CFLA vēstule Nr.39-2-40.2/6675 “Par vienošanās Nr.4.2.1.2/18/I/011 maksājuma pieprasījuma Nr.2 apstiprināšanu”, KP VIS projekta statusa maiņa 06.10.2020. “pabeigts”</t>
  </si>
  <si>
    <t xml:space="preserve"> Valsts budžets</t>
  </si>
  <si>
    <t>19.12.20216. Būvdarbu līgums IeM NVA 2016/225-Būv "Par Valsts ugunsdzēsības un glābšanas dienesta depo ēkas būvniecību Jaunpils ielā, Rīgā"</t>
  </si>
  <si>
    <t>VUGD depo ēkas Jaunpils ielā, Rīgā būvniecības dokumentācija netika pārbaudīta;  BVKB 18.04.2019. akts (kods 19013920010000) par ēkas pieņemšanu ekspluatācijā</t>
  </si>
  <si>
    <t>nav</t>
  </si>
  <si>
    <t>netika veikta</t>
  </si>
  <si>
    <t>Netieša atbilstība ar ESF projektu "Justīcija attīstībai" (attiecībā uz mācību izmaksām)</t>
  </si>
  <si>
    <t>Izaugsme un nodarbinātība (2014-2020)</t>
  </si>
  <si>
    <t>Atjaunoti un pārbūvēti valsts reģionālie un vietējie autoceļi novadu administratīvo centru un tajos sniegto pakalpojumu un darbavietu drošai sasniedzamībai un jauno pašvaldību pilnvērtīgai funkcionēšanai</t>
  </si>
  <si>
    <t>VARAM, EM, LIAA, pašvaldības</t>
  </si>
  <si>
    <t>VARAM dati, ES fondu 2014.-2020.g. perioda 2.2.1.SAM</t>
  </si>
  <si>
    <t>VARAM, plānošanas reģionu, VSIA Latvijas valsts ceļi dati</t>
  </si>
  <si>
    <t>ANM finansējums</t>
  </si>
  <si>
    <t>ESF</t>
  </si>
  <si>
    <t>Sasniegšanas riski saistīti ar COVID izpaltības gaitu, kas var ietekmēt situācijas attīstību veselības jomā</t>
  </si>
  <si>
    <t>Pastāv risks, ka principu izstrādes procesu var kavēt paralēli noritoša SRSS vēža projekta ieviešana un nepieciešamība nodrošināt abu projektu savstarpēju sinerģiju</t>
  </si>
  <si>
    <t>Izveidota Latvija iedzīvotāju genoma reference</t>
  </si>
  <si>
    <t>Sabiedrības ieinteresētības risks</t>
  </si>
  <si>
    <t>N/A</t>
  </si>
  <si>
    <t>Iekšlietu ministrijas Nodrošinājuma valsts aģentūra atbildīga par īstenošanu, kas tiek veikta saskaņā ar Iekšlietu ministra vadītās Būvniecības padomes lēmumu izpildi. Iekšlietu ministrija atbildīga par ziņojuma sagatavošanu un ziņošanu ministru kabinetā.</t>
  </si>
  <si>
    <t>3. Nodoti ekspluatācijā  jauni gandrīz 0 enerģijas patēriņa katastrofu pārvaldības  glābšanas un ātrās reaģēšanas dienestu  centri.</t>
  </si>
  <si>
    <t xml:space="preserve">Ekspluatācijā pieņemtu jaunbūvētu centru skaits </t>
  </si>
  <si>
    <t>Nodrošinājuma valsts aģentūra ziņo Iekšlietu ministrijas Būvniecības padomē, kuras protokollēmumā nofiksēts katra objekta pieņemšnas un nodošanas ekspluatācijā datums.</t>
  </si>
  <si>
    <t>Stājās spēkā Noziedzīgi iegūtu līdzekļu legalizācijas un terorisma un proliferācijas finansēšanas novēršanas likuma grozījumi</t>
  </si>
  <si>
    <t>Grozījumi NILLTPFN likumā</t>
  </si>
  <si>
    <t xml:space="preserve">Pieņemti grozījumi Noziedzīgi iegūtu līdzekļu legalizācijas un terorisma un proliferācijas finansēšanas novēršanas likumā, paredzot tai skaitā jauno FID Datu saņemšanas un analīzes sistēmas ieviešanu </t>
  </si>
  <si>
    <t>Grozījumi izskatīšana un saskaņošana var kavēties Saiemā, vai arī tiks būtiski mainīta tajā paredzēta kārtība.</t>
  </si>
  <si>
    <t>Publikācija "Latvijas Vēstnesīs" (www.likumi.lv)</t>
  </si>
  <si>
    <t xml:space="preserve">1) Iesaistītām pusēm pieejama zināšanu apmaiņas un sadarbības koordinācijas IT platforma
</t>
  </si>
  <si>
    <t>IT platformu skaits</t>
  </si>
  <si>
    <t xml:space="preserve">1) Zināšanu apmaiņas, nodošanas un komunikācijas drošās tehnoloģiski aprīkotās platformas, tai skaitā pētniecības zāles un stratēģiskās komunikāciju telpas izveide (iekļauj nepieciešamo aprīkojumu pilnvertīgai funkciju veikšanai), paredzot datu analīzes un vadības algoritmu izstrādi, risināmās problēmu definēšana un matemātisko modeļu atlasīšanai un tehnoloģiski analītiskās platformas izveide hipotēžu analīzei. </t>
  </si>
  <si>
    <t xml:space="preserve">Publiskā iepirkuma procedūras prasa ilgāku laiku, nekā plānots, pārsūdzības procedūras, nepiemēroti piedāvājumi. Personāla rotācija vai darbinieku mainība.COVID-19 pandēmijas ierobežojumu rezultātā var būtiski tikt ietekmētas īstenojamo projektu aktivitātes. Neefektīva programmas budžeta plānošana, plānotais projekta finansējums pa gadiem neatbilst faktiskajam progresam, kas sasniegts projekta īstenošanā. 	</t>
  </si>
  <si>
    <t>Publiski pieejama platforma.</t>
  </si>
  <si>
    <t>2)  Materiālu nodošana Tiesībaizsardzības iestādēm digitāla formātā.</t>
  </si>
  <si>
    <t>Digitāli nodoto materiālu īpatsvars</t>
  </si>
  <si>
    <t xml:space="preserve">2) Iesaistīto pušu starpsistēmu savienojumu izveide, nodrošinot informācijas aizsardzību (iekļauj nepieciešamo aprīkojumu pilnvertīgai funkciju veikšanai), un FID sistēmas pielāgošana datu apmaiņai. </t>
  </si>
  <si>
    <t>Sadarbības līgumi ar Tiesībaizsardzības iestādēm par informācijas apmaiņu.</t>
  </si>
  <si>
    <t>Izveidot plāna izstrādes un reformas īstenošanas  koordinācijas darba grupu.
Plāna ietvaros paredzēts definēt Valsts policijas struktūrvienībās īstenojamos pasākumus, to prioritāri īstenojamo secību un finansējuma avotus pasākumu īstenošanai. Papildus paredzēts noteikt izmantojamo informācijas apmaiņas partnerus, kanālus, informācijas apmaiņas rīkus un metodes, kā arī informācijasanalīzei, apstrādei un komunikācijai izmantojamos tehniskos  līdzekļus un IT risinājumus.</t>
  </si>
  <si>
    <t>Tādu Valsts policijas un ENAP lietvedībā esošo kriminālprocesu ekonomikas un finanšu noziegumu jomā, konkrēti, saistībā ar NILL  skaits, kuri nodoti kriminālvajāšanai</t>
  </si>
  <si>
    <t xml:space="preserve">Investīciju ietvaros īstenoto reģionālo vienību un ENAP ekonomisko noziegumu izmeklētāju profesionālo zināšanu pilnveide un tehniskās kapacitātes stirpināšana, trūkstošo darba mobilo aprīkojumu undatu apstrādes ierīču iegāde, kombinācijā ar runas tehnoloģiju pielāgošanu izmeklēšanas vajadzībām, nodrošinās ātrāku un kvalitatīvāku lietisko pierādījumu apstrādi un analīzi, piesaistot kvalificētus analītiķus, kas veic finanšu izmaklēšanu, ļaujot izmeklētājiem izmeklēt un nosūtīt kriminālvajāšanas uzsākšanai lielāku skaitu kriminālprocesu, paralēli spējot arestēt un konfiscēt NIL. 
Paredzams, ka investīcijas tiks izmantotas šādām darbībām:
- Runas tehnoloģijas platformas mašīnmācīšana atbilstši ekonomisko noziegumu izmeklēšanas vajadzībām,
- Ekonomisko noziegumu profesionalitātes apliecinājuma CAM sertifikācijas kursu apmaksai, 20 (50) ekonomisko noziegumu izmeklētājiem;
- Mobilo darba staciju iegāde, tehniskā aprīkojuma komplekta nodrošinājums reģionālajiem un centrālo vienību Noziedzīgi ieglūtu līdzekļu izkleklētāju darba mobilitātes uz datu apstrādes ātruma nodrošināšanai, 200 (238) vienības;
- Lielapjoma serveru iegāde reģionālajām ekonomisko noziegumu zimeklēšanas vienībām, 4 vienības
- Videokonferenču iekārtu komplekta iegāde, 3 vienības;
- </t>
  </si>
  <si>
    <t>1) Valsts pārvaldes (t.sk. pašvaldību) darbinieki, kuriem pilnveidotas digitālās transformācijas prasmes un spējas, .t.sk. pašvadītās mācībās.</t>
  </si>
  <si>
    <t>Investīcijas rezultātā sešos sektoros ir nodrošinātas darbinieku mācības vispārējās un specifiskās digitālajās prasmēs atbilstoši dalībnieku funkcijām un amata kategorijai.</t>
  </si>
  <si>
    <t>2) resori, kas uzsākuši izmantot vienoto digitālo tālmācību vidi savu mācību programmu īstenošanai</t>
  </si>
  <si>
    <t>Industriālie parki/ teritorijas, kuros attīstīta publiskā infrastruktūra  reģionos</t>
  </si>
  <si>
    <t>Attīstīti komersantu pieprasījumā balstīti vismaz 5 nacionālas nozīmes industriālie parki / teritorijas reģionos, t.sk. industriālo pieslēgumu ierīkošana un to saistītās jaudas palielināšana (t.sk. siltumapgāde, ūdens un kanalizācija, elektrība), pievedceļu atjaunošana vai ierīkošana pie industriālajām teritorijām, kā arī komercdarbības mērķiem paredzēto ēku un to saistītās infrastruktūras attīstīšana.</t>
  </si>
  <si>
    <t>ES fondu 2014.-2020. gada plānošanas perioda darbības programma "Izaugsme un nodarbinātība", 4.2.2.SAM</t>
  </si>
  <si>
    <t>KP VIS dati - projektiem piesaistītais ERAF finansējums (t.s. pabeigtie projekti, noslēgtie līgumi un apstiprinātie projekti)</t>
  </si>
  <si>
    <t xml:space="preserve">ERAF  </t>
  </si>
  <si>
    <t>ES fondu 2014.-2020. gada plānošanas perioda darbības programma "Izaugsme un nodarbinātība", 2.2.1.SAM</t>
  </si>
  <si>
    <t>MK 15.07.2020. rīkojums Nr.374 par  2.2.1. SAM projektu sarakstu. KP VIS dati - projektiem piesaistītais ERAF finansējums (t.s. pabeigtie projekti un noslēgtie līgumi)</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</si>
  <si>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ESF daļa)</t>
  </si>
  <si>
    <t>ES fondu 2014.-2020. gada plānošanas perioda darbības programma "Izaugsme un nodarbinātība", 3.3.1. SAM (59,59 milj. EUR), 5.6.2. SAM (221,34 milj. EUR) un 3.1.1.5 pasākums (39,45 milj. EUR)</t>
  </si>
  <si>
    <t>KP VIS dati - projektiem piesaistītais ERAF finansējums (t.s. pabeigtie projekti un noslēgtie līgumi)</t>
  </si>
  <si>
    <t>Valsts administrācijas skolas un Valsts kancelejas dati</t>
  </si>
  <si>
    <t>Eiropas Sociālais fonds</t>
  </si>
  <si>
    <t>2014-2020.g. plānošanas periods SAM 3.4.2.1 "Valsts pārvaldes profesionālā pilnveide labāka tiesiskā regulējuma izstrādē mazo un vidējo komersantu atbalsta, korupcijas novēršanas un ēnu ekonomikas mazināšanas jomās"</t>
  </si>
  <si>
    <t>Valsts kancelejas projektu "Excellent for centenary of Latvia!" un "Public Sector Innovation Labs in Latvia" informācija; Valsts administrācijas skolas un Valsts kancelejas statistiskā informācija par darbnīcu izmaksām un apmācību izmaksām</t>
  </si>
  <si>
    <t>Eiropas Komisijas Strukturālo reformu atbalsta programma </t>
  </si>
  <si>
    <t>1.1.1.r. Rīgas metropoles areāla transporta sistēmas zaļināšana</t>
  </si>
  <si>
    <t>1.2.1.1.i. Daudzdzīvokļu māju energoefektivitātes uzlabošana un pāreja uz atjaunojamo energoresursu tehnoloģiju izmantošanu</t>
  </si>
  <si>
    <t>1.2.1.3.i. Pašvaldību ēku un infrastruktūras uzlabošana, veicinot pāreju uz atjaunojamo energoresursu tehnoloģiju izmantošanu un uzlabojot energoefektivitāti</t>
  </si>
  <si>
    <t>1.2.1.4.i. Energoefektivitātes uzlabošana valsts sektora ēkās, t.sk. vēsturiskajās ēkās</t>
  </si>
  <si>
    <t>1.3.1.r. Katastrofu pārvaldības sistēmas adaptācija klimata pārmaiņām, glābšanas un ātrās reaģēšanas dienestu koordinācijai</t>
  </si>
  <si>
    <t>1.3.1.1.i. Glābšanas dienestu kapacitātes stiprināšana, īpaši VUGD infrastruktūras un materiāltehniskās bāzes modernizācija</t>
  </si>
  <si>
    <t>2.1.1.1.i. Pārvaldes modernizācija un pakalpojumu digitālā transformācija, tai skaitā uzņēmējdarbības vide</t>
  </si>
  <si>
    <t>2.1.2.r. Valsts IKT resursu izmantošanas efektivitātes un sadarbspējas paaugstināšana</t>
  </si>
  <si>
    <t>2.1.2.2.i. Latvijas nacionālais federētais mākonis</t>
  </si>
  <si>
    <t>2.1.3.r. Tautsaimniecības datu un digitālo pakalpojumu ekonomikas attīstība</t>
  </si>
  <si>
    <t>2.2.1.r. Uzņēmējdarbības digitālās transformācijas pilna cikla atbalsta izveide ar reģionālo tvērumu</t>
  </si>
  <si>
    <t>2.2.1.3.i. Atbalsts jaunu produktu un pakalpojumu ieviešanai uzņēmējdarbībā</t>
  </si>
  <si>
    <t>2.3.1.2.i. Uzņēmumu digitālo pamatprasmju attīstība</t>
  </si>
  <si>
    <t>2.3.2.r. Digitālās prasmes sabiedrības un pārvaldes digitālajai transformācijai</t>
  </si>
  <si>
    <t>2.3.2.2.i. Valsts un pašvaldību digitālās transformācijas prasmju un spēju attīstība</t>
  </si>
  <si>
    <t>2.4.1.r.  Platjoslas infrastruktūras attīstība</t>
  </si>
  <si>
    <t>2.4.1.1.i. Pasīvās infrastruktūras izbūve Via Baltica koridorā 5G pārklājuma nodrošināšanai</t>
  </si>
  <si>
    <t>2.4.1.2.i. Platjoslas jeb ļoti augstas veiktspējas tīklu “pēdējās jūdzes” infrastruktūras attīstībā</t>
  </si>
  <si>
    <t>3.1.1.r. Administratīvi teritoriālā reforma</t>
  </si>
  <si>
    <t>3.1.1.1.i. Valsts reģionālo un vietējo autoceļu tīkla uzlabošana</t>
  </si>
  <si>
    <t xml:space="preserve">3.1.2.r. Sociālo un nodarbinātības pakalpojumu pieejamība minimālo ienākumu reformas atbalstam </t>
  </si>
  <si>
    <t>5.1.1.r. Inovāciju pārvaldība un privāto P&amp;A investīciju motivācija</t>
  </si>
  <si>
    <t>5.1.1.1.i. Pilnvērtīga inovāciju sistēmas pārvaldības modeļa izstrāde un tā nepārtraukta darbināšana</t>
  </si>
  <si>
    <t>5.1.1.2.i. Atbalsta instruments inovāciju klasteru attīstībai</t>
  </si>
  <si>
    <t xml:space="preserve">Ekonomikas ministrijas rīcībā esošie dati par Kompetences centru programmas 1. kārtas (pārvaldība) ieviešanas izmaksām. Diskusijas ar reformas ieviešanā iesaistītajām iestādēm (piem., LIAA). </t>
  </si>
  <si>
    <t>Ārējie normatīvie akti</t>
  </si>
  <si>
    <t>Projektu atskaišu dati</t>
  </si>
  <si>
    <t xml:space="preserve">Veselības komponentes pasākumiem nav sagaidāma tieša ietekme uz sociālo un territoriālo konverģenci. </t>
  </si>
  <si>
    <t>Komponentes ietvaros nav plānotas reformas vai investīcijas, kas sniedz tiešu ieguldījumu krīzes sociālās un ekonomiskās ietekmes mazināšanai.</t>
  </si>
  <si>
    <t>Komponentes ietvaros nav plānotas reformas vai investīcijas, kas sniedz tiešu atbalstu sociālā pīlāra mērķu sasniegšanai.</t>
  </si>
  <si>
    <t>Likuma varas komponentes viens no galvenajiem mērķiem ir nodrošināt institucionālās kapacitātes stiprināšanu. Attiecīgi kompetences ietvaros īstenotajiem pasākumiem plānota tieša ietekme uz iestāzu dabinieku un tehnisko spēju uzlabošanu. Papildinošie digitālie ieguldījumi nodrošinās efektīvāku informācijas apriti starp dažādām tiesībsargājošām institūcijām, kā arī uzlabos pakalpojumu pieejamību gadījumos, kad ierobežota personu fiziska pulcēšanās.</t>
  </si>
  <si>
    <t xml:space="preserve">Saskaņā ar makroenomiskās modelēšanas rezultātiem komponetes ietaros īstenotās investīcijas vidējā termiņā (5.gadi) nodrošinās 0,01% procentpunktupunktu ietekmi uz nodarbinātību, kā arī 0,05 procentpunktus IKP pieaugumu. Vienlaikus līkuma varas komponentē īstenotie pasākumi tiesiskuma stiprināšanai, ēnu ekonomikas mazināšanai un korupcijas mazināšanai ir nozīmīgi, lai nodrošinātu Latvijas uzņēmējdarbības vides caurspīdīgumu un godīgu konkurenci. </t>
  </si>
  <si>
    <t>CSR 2019.1; CSR 2019.4; 2020.4</t>
  </si>
  <si>
    <t xml:space="preserve">1)Veicināt nodokļu iekasēšanu un mazināt ēnu ekonomiku, uzlabojot atbildīgo jomu speciālistu analītisko kapacitāti, kā arī stiprinot muitas kontroles kapacitāti;
2) Veicināt tiesiskumu un noziedzīgi iegūtu līdzekļu legalizācijas, krāpšanas, finanšu, ekonomisko noziegumu identificēšanas/atklāšanas un tiesu efektivitātes stiprināšanu
3) Veicināt  informācijas par nevalstisko organizāciju darbības mērķiem, finanšu un ne finanšu darbības rezultātiem, kā arī finanšu plūsmu centralizēto pieejamību un caurskatāmību
4) Stiprināt publiskās pārvaldes vērtības, ētikas pamatprincipus, integritāti un profesionalizāciju
</t>
  </si>
  <si>
    <t>Komponentes ietvaros sniegtais atbalsts augstās izglītības kapacitātes stiprināšanai un P&amp;A darbībām vidējā un ilgākā termiņa pozitīvi ietekmēs Latvijas kopējo konkurētspēju, tādējādi veicinot konverģences starp Latviju un citām ES dalībvalstīm. Vienlaikus komponentē netiek iezīmēts atbalsts konkrētiem teritorijām, līdz ar to nav identificējama īstenoto pasākumu ietekme uz konverģennci starp dažādiem Latvijas reģioniem.</t>
  </si>
  <si>
    <t>CSR 2019.3; 2020.4</t>
  </si>
  <si>
    <t>Veselības komponentes pasākumiem nav sagaidāma tieša ietekme uz sociālo un territoriālo konverģenci. Vienlaikus īstenotie pasākumi veselības personāla atlīdzības palielināšanai sniegs nozīmīgu pienesumu atalgojuma palielināšanai reģionālajās veselības aprūpes iestādēs.</t>
  </si>
  <si>
    <t>Ņemot vērā ieguldījumu vidēja un ilgtermiņa raksturu, ANM pasākumiem nav sagaidāma tieša ietekme uz krīzes sociālo un ekonomisko seku mazināšanu.</t>
  </si>
  <si>
    <t>Ieguldījumi Integrētu veselības aprūpes pakalpojumu koncentrācija cilvēkresursu pieejamības vietās, kā arī veselības aprūpes sistēmas noturības stiprināšanā pret epidemioloģiskajām krīzēm, sniegs būtisku ietekmi, lai sagatavtos nākotnes krīzes situācijām un efektīvu nodrošinātu veselībaspakalpojumu pieejamību iedzīvotājiem. Piemēram plānoti ieguldījumi, lai krīzes situācijās ārstniecības iestādes spētu nodrošināt vismaz 704 papildu gultas vietas.</t>
  </si>
  <si>
    <t>Saskaņā ar makroenomiskās modelēšanas rezultātiem komponetes ietaros īstenotās investīcijas vidējā termiņā (5.gadi) nodrošinās 0,01% procentpunktupunktu ietekmi uz nodarbinātību, kā arī 0,05 procentpunktus IKP pieaugumu. Komponentes ietvaros īstenotie pasākumi ir tiešā mērā vērsti, lai nodrošinātu pakalpojumu sniegšanas efektivitāti. Tiešas darbības darba vietu radīšana ANM ietvaros veselības komponentē netiek plānotas.</t>
  </si>
  <si>
    <t>CSR 2019.2; CSR 2020.1</t>
  </si>
  <si>
    <t>Uzlabot veselības aprūpes pakalpojumu pieejamību un kvalitāti, īstenojot kompleksus pasākumus integrētā veselības sistēmā</t>
  </si>
  <si>
    <t>2020.gadā īstenotā GMI reforma un minimālās pensijas paaugstināšana nodrošinās tiešu ietekmi uz visneaizsargāto grupu ienākumu paaugstināšanos. Plānotais investīciju atbalsts augstas gatavības reģionālo ceļu infrastruktūrā radīs pozitīvu ietekmi uz nodarbināti, galvenokārt būvniecības periodā.</t>
  </si>
  <si>
    <t>Komponentes ietvaros plānots nozīmīgs investīciju atbalsts administratīvi teritoriālajai reformai, kuras viens no galvenajiem mērķiem ir pašvaldību efektivitates uzlabošana. Reformas īstenošanas rezultātā plānots samazināt pašvaldību skaitu no 119 uz 42 pašvaldībām. Koncentrējot pašvaldībām deleģēto pakalpojumu sniegšanu lielākos novados, potenciālais pašvaldību budžeta līdzekļu ietaupījums izglītības, sociālās aizsardzības un vispārējo valdības dienestu uzturēšanas jomā var būt no 17 milj. eiro līdz pat 130 milj. eiro gadā.</t>
  </si>
  <si>
    <t>Saskaņā ar makroenomiskās modelēšanas rezultātiem komponetes ietaros īstenotās investīcijas vidējā termiņā (5.gadi) nodrošinās 0,02% procentpunktupunktu ietekmi uz nodarbinātību, kā arī 0,1 procentpunktus IKP pieaugumu. Papildus makroekonomiskajai ietekmei no ANM investīcijām, plānots, ka ieguldījumi 5 reģionālajās industriālajās teritorijās līdz 2031.gadam radīs 5000 augstas pievienotās vērtības darba vietas.</t>
  </si>
  <si>
    <t>CSR 2019.2; CSR 2019.3; CSR 2020.2</t>
  </si>
  <si>
    <t>Mazināt sabiedrības teritoriālo un sociālo nevienlīdzību un uzlabot iedzīvotāju dzīves apstākļus reģionos, t.sk. sociālo pakalpojumu un nodarbinātības pieejamību reģionos, sekmējot augstas kvalitātes vispārējās vidējās izglītības nodrošinājumu pašvaldību teritorijās, veicinot mājokļu pieejamību, sniedzot atbalstu uzņēmējdarbības publiskās infrastruktūras attīstībai, nodrošinot atbilstošu un pieejamu ceļu infrastruktūru,  administratīvi teritoriālās reformas mērķu pilnvērtīgai sasniegšanai.</t>
  </si>
  <si>
    <t>Īstenotie pasākumi iedzīvotāju un darbaspēka digtālo prasmju uzlabošanai, kā arī veiktie ieguldījumi uzņēmējdarbības procesu digitalizācijai ietekmēs kopējo Latvijas ekonomikas produktivitāti, tādējādi tuvinot Latviju vidējam ES attīstības līmenim.  Saskaņā ar Latvijas digitālās attīstības pamatnostādnēm 2021.-2027.gadam ar ANM un citu finansējuma avotu palīdzību plānots palienāt IT nozarē strādājošo speciālistu skaitu no 1.7% līdz 3%, tādējādi gandrīz dubultojot darbaspēku šajā  augstas pievienotās vērtības nozarē un tuvinot to ES vidējam rādītājam (3,9%).</t>
  </si>
  <si>
    <t>Digitālās transformācijas komponente ir vērsta uz vidēja un ilgtermiņa pārmaiņu radīšanu, lai uzlabotu Latvijas ekonomikas konkurētspēju. Īstermiņa ietekme uz sociālās un ekonomiskās krīzes mazināšanu šīs komponentes ietvaros netiek prognozēta.</t>
  </si>
  <si>
    <t>Ieguldījumi publisko un privāto digitālo pakalpojumu attīstībā sekmēs institūciju un uzņēmumu iespējas veikt savas funkcijas arī gadījumos, kad ir ierobežota iedzīvotāju pulcēšanās. Komponentes ietvaros plānots nodrošināt tādu nozīmīgu pakalpojumu attīstību, kas skar tiesvedības procesu, iepirkumu sistēmas u.c. sistēmu uzlabošanai.</t>
  </si>
  <si>
    <t>CSR 2019.3; CSR 2020.3</t>
  </si>
  <si>
    <t xml:space="preserve">1. Palielināt cilvēku skaitu ar digitālajām pamatprasmēm; 
2.  Palielināt to cilvēku skaitu, kas izmanto digitālās iespējas un e-pakalpojumus;
3.Palielināt to uzņēmumu skaitu, kas izmanto digitālos rīkus savā komercdarbībā;
4.Attīstīt savienojamību nākamās paaudzes digitālās sabiedrības pakalpojumu ieviešanai;
5. Palielināt valsts pārvaldes darbības efektivitāti un to iestāžu skaitu, kas lieto vienotu IKT risinājumu atbalsta funkciju nodrošināšanai un komunikācijai ar sabiedrību;
6. Izveidot bāzi nacionālajai datu ekosistēmai un nodrošināt iekļaušanos Eiropas datu telpās. </t>
  </si>
  <si>
    <t>Ņemot vērā, ka komponetes istenošana ir galvenokārt saistīta ar videi draudzīgu infrastruktūra izbūvi, tad paredzama pozitīvas, kas pasākumi radīs pozitīvu ietekmi uz nodarbinātību,īpaši būvniecības procesā. Tāpat atzīmējams, ka īstenotajiem pasākumiem dauddzīvokļu mājas energoefektivitātes uzlabošanai.</t>
  </si>
  <si>
    <t xml:space="preserve">Komponentes ietvaros nav planotas tiešas reformas vai investīcijas, kas saistītas ar sociālo tiesību pīlāra īstenošanu. </t>
  </si>
  <si>
    <t>Klimata pārmaiņu komponentes ietvaros plānotas nozīmīgas reformas, lai uzlabotu sabiedriskā un videi draudzīga transporta izmantošanu Rīgā un Pierīgā. Šī mērķa sasniegšanai paredzētas nozīmīgas reformas attiecībā uz dažādu transporta pakalpojumu sniedzēju mijiedarbību. Vienlaikus nozīmīgs abalsts ir iezīmēts katasrofu pārvaldības reformai, kuras ietvaros plānots koncentrēt dažādus iekšlietu un sektoru iestādes vienā lokācijas vietā, tādējādi uzlabojot gan pakalpojumu kvalitāti, samazinot infrastruktūras uzturēšanas izdevumus, kas ilgtermiņā ļaus efektīvāk reaģēt uz dažādiem civilās aizsardzības riskiem.</t>
  </si>
  <si>
    <t xml:space="preserve">6.3.1.3.i. Publiskās pārvaldes inovācijas eko-sistēmas attīstība </t>
  </si>
  <si>
    <t>3.1.2.2.i. Prognozēšanas rīka izstrāde</t>
  </si>
  <si>
    <t>1.1.1.2.i. Videi draudzīgi uzlabojumi Rīgas pilsētas sabiedriskā transporta sistēmā</t>
  </si>
  <si>
    <t>1.1.1.3.i. Pilnveidota veloceļu infrastruktūra</t>
  </si>
  <si>
    <t>2.3.1.r. Ilgtspējīga atbalsta sistēma pieaugušo izglītībai, t.sk. darba devēju (jo īpaši, MVU) motivācijas instrumenti regulārai savu darbinieku prasmju pilnveidei</t>
  </si>
  <si>
    <t>2.3.1.1.i. Augsta līmeņa digitālo prasmju apguves nodrošināšana</t>
  </si>
  <si>
    <t>2.3.2.1.i. Digitālās prasmes iedzīvotājiem, t.sk. jauniešiem</t>
  </si>
  <si>
    <t xml:space="preserve">3.1.1.2.i. Pašvaldību kapacitātes stiprināšana to darbības efektivitātes un kvalitātes uzlabošanai </t>
  </si>
  <si>
    <t xml:space="preserve">3.1.1.3.i. Investīcijas uzņēmējdarbības publiskajā infrastruktūrā industriālo parku un teritoriju attīstīšanai reģionos </t>
  </si>
  <si>
    <t>3.1.1.5.i. Izglītības iestāžu infrastruktūras pilnveide un aprīkošana</t>
  </si>
  <si>
    <t>3.1.2.1.i. Publisko pakalpojumu un nodarbinātības pieejamības veicināšanas pasākumi cilvēkiem ar funkcionāliem traucējumiem</t>
  </si>
  <si>
    <t>3.1.2.3.i. Ilgstošas sociālās aprūpes pakalpojuma noturība un nepārtrauktība</t>
  </si>
  <si>
    <t>4.1.1.r. Uz cilvēku centrētas, visaptverošas, integrētas veselības aprūpes sistēmas ilgtspēja un noturība</t>
  </si>
  <si>
    <t>5.2.1.r. Augstākās izglītības un zinātnes izcilības un pārvaldības reforma</t>
  </si>
  <si>
    <t xml:space="preserve">6.1.2.r. Muitas kontroles punktos skenēto attēlu attālināta un centralizēta analīze </t>
  </si>
  <si>
    <t>6.1.2.1.i. Dzelzceļa  rentgeniekārtu  sasaiste ar BAXE un mākslīgā intelekta izmantošana dzelzceļu kravu skenēšanas attēlu analīzei</t>
  </si>
  <si>
    <t>6.1.2.3.i. Saņemto pasta sūtījumu muitas kontroles pilnveidošana Lidostas MKP</t>
  </si>
  <si>
    <t>6.1.2.4.i. Infrastruktūras izveide kontroles dienestu funkciju īstenošanai Kundziņsalā</t>
  </si>
  <si>
    <t>6.2.1.3.i. Vienota tiesnešu, tiesu darbinieku, prokuroru, prokuroru palīgu un specializēto izmeklētāju (starpdisciplināros jautājumos) kvalifikācijas pilnveides mācību centra izveide</t>
  </si>
  <si>
    <t>6.4.1.r. Publisko iepirkuma līgumu reģistra izveide</t>
  </si>
  <si>
    <t>6.4.2.r. Konkurences vides pilnveidošana</t>
  </si>
  <si>
    <t xml:space="preserve">6.4.3.r. Profesionalizācijas stratēģijas izstrāde un īstenošana </t>
  </si>
  <si>
    <t>6.4.4.r. IUB IT un analītiskās kapacitātes stiprināšana</t>
  </si>
  <si>
    <t>II Q</t>
  </si>
  <si>
    <t>Nodrošināta metodiskā vadība veselības aprūpes apakšnozarēs</t>
  </si>
  <si>
    <t>IV Q</t>
  </si>
  <si>
    <t>Veselības ministrija atbildīga par datu apkopošanu. Rādītājs paredz metodiskās vadības izstrādi 1 veselības jomas apakšnozarē (onkoloģijā)</t>
  </si>
  <si>
    <t>Tiks izstrādāti vienoti principi onkoloģijas jomā attiecībā uz jomas organizācijas procesu, kā arī tiks izstrādātas vadlīnijas ārstniecības iestāžu infrastruktūras attīstībai onkoloģijas jomā</t>
  </si>
  <si>
    <t>Mērķis tiks uzskatīts par sasniegtu pēc dokumentu apstiprināšanas par vienotas metodiskās vadības ieviešanu onkoloģijas jomā</t>
  </si>
  <si>
    <t>Veikti pētījumi sabiedrības veselības jomā</t>
  </si>
  <si>
    <t>Veselības ministrijas dati par veiktajiem pētījumiem (atbilstoši Sabiedrības veselības pamatnostādnēs 2021.-2027.gadam noteiktajam)</t>
  </si>
  <si>
    <t>Veselības ministrija atbildīga par datu apkopošanu un ziņošanu</t>
  </si>
  <si>
    <t>Tiks veikti trīs pētījumi: 1) Veicināt pētniecību antimikrobiālās rezistences jomā, lai apzinātu efektīvākās intervences un uzraudzības metodes; 2) Apzināt nevakcinēšanās iemeslus un 3) Apzināt infekciju slimību izplatības riskus un to ietekmi uz sabiedrības veselības rādītājiem.</t>
  </si>
  <si>
    <t>Iestāžu skaits ar uzlaboto infrastruktūru</t>
  </si>
  <si>
    <t>Ārstniecības iestāžu dati, tiks attīstīta infrastruktūra 3 universitātes slimnīcās un 7 reģionālajās slimnīcās</t>
  </si>
  <si>
    <t>Mērķis tiks uzskatīts par sasniegtu tad, kad tiks pabeigti attīstības projekti slimnīcās</t>
  </si>
  <si>
    <t>Sekundāro ambulatoro pakalpojumu sniedzēju skaits ar uzlabotu vides pieejamību</t>
  </si>
  <si>
    <t>Ārstniecības iestāžu dati, ambulatoro pakalpojumu  sniedzēji, kas atbilst nosacījumam attiecībā uz pakalpojumu skaitu un apkalpoto unikālo pacientu skaitu</t>
  </si>
  <si>
    <t>Mērķis tiks uzskatīts par sasniegtu tad, kad tiks pabeigti attīstības projekti ārstniecības iestādēs</t>
  </si>
  <si>
    <t>Sasniegšanas riski saistīti ar COVID izpaltības gaitu, kas var ietekmēt situācijas attīstību veselības jomā, kā arī ir riski, ka ārstniecības iestādes nevēlēsies īstenot projektus ar sarežģītu ieviēsanas mehānismu, kas saistīts ar ANM ieviešanas nosacījumiem (līdz ar to no potenciāli atbilstošām 48 iestādēm kā rādītāja mērķa vērtība noteikta 40)</t>
  </si>
  <si>
    <t>Izstrādāta stratēģija</t>
  </si>
  <si>
    <t>Veselības ministrijas dati par izstrādāto cilvēkresursu attīstības stratēģiju, kas iekļaus arī kartējumu</t>
  </si>
  <si>
    <t>Veselības ministrija būs atbildīga par ziņošanu un īstenošanu</t>
  </si>
  <si>
    <t>DG Reform  projekta ietvaros īstenotās aktivitātes atkarībā no kuru rezultāta var būt nepieciešams veikt papildu darbības stratēģijas pilnīgai pabeigšanai</t>
  </si>
  <si>
    <t>Izveidots koordinējošs nozarē iesaistīto institūciju sadarbības organizācijas, metodiskās vadības un kvalitātes kontroles mehānisms izglītības satura kvalitātes nodrošināšanai un uzraudzībai turpmāko investīciju ilgstpējīgai nodrošināšanai</t>
  </si>
  <si>
    <t xml:space="preserve">Finansējuma saņēmēja iesniegti apstiprināti dokumenti par koordinējoša mehānisma izveidi
</t>
  </si>
  <si>
    <t>Koordinējošana mehānisma izveide tālākizglītības procesa vadībai valstī, ko apliecina attiecīgie apliecinošie dokumenti (piem., rīkojumi, lēmumi)</t>
  </si>
  <si>
    <t>Riski, kas saistīti ar ieisaistīto pušu gatavību atbalstīt procesa koordinācijas uzlabošanu</t>
  </si>
  <si>
    <t xml:space="preserve">Ieviesta simulācijas pieeja mācību procesā </t>
  </si>
  <si>
    <t>Pastāv risks nesasniegt uzlaboto veselības aprūpes pakalpojumu skaitu, kuri ir ieviesti praksē, jo pilotprojektu rezultātā var pierādīties, pakalpojumu ieviešanas nepietiekama efektivitāte</t>
  </si>
  <si>
    <t>Uzlabota un efektivizēta valsts apmaksāto visu līmeņu veselības aprūpes pakalpojumu sniegšana, nodrošinot pakalpojumu pieejamība, ieveidojo  sistēmisku izmaiņu mehānismu valsts apmaksātajiem pakalpojumiem</t>
  </si>
  <si>
    <t>Izstrādāts koordinācijas mehānisms pakalpojumu sniegšanas modeļu izvērtēšanai un ieviešanai</t>
  </si>
  <si>
    <t>Finansējuma saņēmēja iesniegtie dokumenti par izveidoto koordinācijas vienību (protokoli, rīkojumi)</t>
  </si>
  <si>
    <t>Koordinējošas vienības izveide Veselības ministrijā vai tās padotības iestādē, kur ekspertu statusā priekšlikumu izstrādei piesaistīti nozares pārstāvji (piemēram, izveidota darba grupa vai uzraudzības padome)</t>
  </si>
  <si>
    <t>Izvērtēta situācija, izveidoti, pilotēti, izvērtēti īstermiņa un ilgtermiņa ieguvumi un ieviesti valsts apmaksāto pakalpojumu klāstā veselības aprūpes pakalpojumi</t>
  </si>
  <si>
    <t xml:space="preserve">Pētījums par sekundārās ambulatorās veselības aprūpes kvalitāti un pieejamību veselības sistēmas novērtēšanai un uzlabošanai </t>
  </si>
  <si>
    <t>Veikts pētījums, kurā izvērtēta veselības aprūpes kvalitāte un pieejamība aspektos, kas ļauj novērtēt veselības sistēmu un sniegti priekšlikumi sistēmiskiemuzlabojumeim, ietverot sekundārā abulatorā veselības aprūpes pakalpojumu līmeņa kartējumu un ATR ietekmi</t>
  </si>
  <si>
    <t>1) atsauce uz pētījumu, kura izmaksas izmantotas aprēķinā - https://www.eis.gov.lv/EKEIS/Supplier/Procurement/35814
2)  atsauce uz pētījumu, kura izmaksas izmantotas aprēķinā https://www.eis.gov.lv/EKEIS/Supplier/Procurement/35814
3) Latvijas onkoloģijas centra dati
4) Izmatoti Eiropas Komisijas Genome for Europe projekta dati</t>
  </si>
  <si>
    <t>Mācību centra izveide</t>
  </si>
  <si>
    <t>Profesionālās kapacitātes striprināšanas saturisko programmu izstrādāšana, pilveidošana un ieviešana mācību centra  vajadzībām</t>
  </si>
  <si>
    <t>Cilvēkresursu kapacitātes trūkums. Aizkavēšanās iepirkumu organizēšanā.</t>
  </si>
  <si>
    <t>Pieņemšanas/nodošanas akts</t>
  </si>
  <si>
    <t>Izstrādāts un Ministru kabinetā apstiprināts stratēģiskais ietvars turpmākai minimālo ienākumu atbalsta sistēmas attīstībai</t>
  </si>
  <si>
    <t>www.likumi.lv datu bāzē pieejamie MK rīkojumi par apstiprinātajiem dokumentiem</t>
  </si>
  <si>
    <t>Nepietiekams politiskais atbalsts jautājumu risināšanai</t>
  </si>
  <si>
    <t>Atskaites punkts tiks uzskatīts par sasniegtu, kad MK tiks apstiprināti un aktuāli politikas plānošanas dokumenti MIL ieviešanai un atbalsta investīciju ieviešanai.</t>
  </si>
  <si>
    <t>Saeimā pieņemti tiesību aktu grozījumi minimālo ienākumu atbalsta sistēmas pilnveidošanai</t>
  </si>
  <si>
    <t>www.likumi.lv datu bāzē pieejamie tiesību aktu grozījumi</t>
  </si>
  <si>
    <t>Atlasītas valsts un pašvaldību ēkas, kurās tiks veikta vides pielāgošana</t>
  </si>
  <si>
    <t>Projekta dati/informācija</t>
  </si>
  <si>
    <t>Atskaites punkta sasniegšanai netiek identificēti riski.</t>
  </si>
  <si>
    <t>Noslēgti būvdarbu līgumi par vides pieejamības nodrošināšanu valsts un pašvaldību iestāžu ēkās</t>
  </si>
  <si>
    <t xml:space="preserve">Projekta dati/informācija </t>
  </si>
  <si>
    <t>Iespējamas pretendentu pārsūdzības būvdarbu iepirkumu procesā, kas var aizkavēt būvdarbu līgumu noslēgšanu ieplānotajā laikā.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</si>
  <si>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Atskaites punkts tiks uzskatīts par sasniegtu, kad tiks noslēgti būvdarbu līgumi. Atskaites punkta sasniegšanu apliecinās noslēgtie (parakstīti) būvdarbu līgumi.  </t>
  </si>
  <si>
    <t>Nodrošināta vides pieejamība valsts un pašvaldību ēkās, kurās sniedz pakalpojumus sociālās atstumtības riskam pakļautajām grupām, tostarp personām ar invaliditāti</t>
  </si>
  <si>
    <t>ēkas</t>
  </si>
  <si>
    <t>Projekta informācija</t>
  </si>
  <si>
    <t>Iespējamas pretendentu pārsūdzības būvdarbu veikšanas iepirkumu procesā, kas var aizkavēt būvdarbu uzsākšanu ieplānotajā laikā.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</si>
  <si>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Atlasīta mērķa grupa persona mājokļa vides pieejamības uzlabošanai</t>
  </si>
  <si>
    <t xml:space="preserve">Projekta dati/informācija  </t>
  </si>
  <si>
    <t>Iespējams risks saistībā ar informācijas trūkumu pasākuma mērķa personām par iespēju saņemt atbalstu mājokļa vides pieejamības pielāgošanai.  Tāpat pastāv risks, ka ne visas personas ar invaliditāti būs gatavas iesaistīties sava mājokļa vides pielāgošanas pasākumā (īpašumtiesību jautājumi, cilvēciskie faktori).  Riska mazināšanai – tiks organizēti personu uzrunāšanas pasākumi, piemēram, sadarbībā ar pašvaldību sociālajiem dienestiem, kuru redzes lokā ir mērķauditorijas personas.</t>
  </si>
  <si>
    <t xml:space="preserve">Noslēgti būvdarbu līgumi par personu mājokļu vides pieejamības nodrošināšanu </t>
  </si>
  <si>
    <t>Nodrošināta mājokļu vides pieejamība personām ar invaliditāti</t>
  </si>
  <si>
    <t>Pastāv risks, ka ne visas personas ar invaliditāti būs gatavas iesaistīties sava mājokļa vides pielāgošanas pasākumā (īpašumtiesību jautājumi, cilvēciskie faktori).   Riska mazināšanai – tiks organizēti personu uzrunāšanas pasākumi, piemēram, sadarbībā ar pašvaldību sociālajiem dienestiem, kuru redzes lokā ir mērķauditorijas personas. Iespējams risks, ka, veicot būvdarbu iepirkumus vides pielāgojumu īstenošanai, tiks saņemtas būvdarbu iepirkumu pretendentu pārsūdzības.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</si>
  <si>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Noslēgts līgums par prognozēšanas modeļa algoritmu izstrādi, IS tehniskās specifikācijas izstrādi un IS izstrādes autoruzraudzību</t>
  </si>
  <si>
    <t>Atskaites punktā tiks uzskaitīta sagatavota [1] tehniskā specifikācija konsultāciju pakalpojumam, iesaistot Latvijas un ārvalstu ekonometrijas un matemātiskās modelēšanas ekspertus</t>
  </si>
  <si>
    <t xml:space="preserve">Atskaites punkts noteikts, balstoties uz pieņēmumu, ka projekta ietvaros tiks izsludināts konkurss par pētnieku konsultāciju sniegšanu, lai piesaistītu ārvalstu ekspertus un Latvijas zinātniekus ekonometrijas modeļu izstrādē ar darba uzdevumu, izstrādāt metodoloģiju sociālā atbalsta, tai skaitā, pensiju ilgtermiņa prognozēšanai, sastādīt tehnisko specifikāciju informācijas sistēmas izstrādei un veikt sistēmas izstrādes autoruzraudzību. 
Noslēgtais līgums ietvers laika grafiku par šādiem nodevumiem:
- sagatavot novērtējuma ziņojumu par esošo situāciju;
- izstrādāt pensiju prognozēšanas matemātisko modeli;
- novērtēt pašreizējo prognozēšanas rīku un tā iespējas;
- sagatavot tehnisko specifikāciju IS izstrādāšanai;
- veikt IS izstrādes autoruzraudzību visa projekta laikā.
</t>
  </si>
  <si>
    <t>Iespējams risks saistībā ar iepirkuma konkursa ierobežojumiem – nelielais to ārvalstu ekspertu skaits, kuriem ir atbilstoša pieredze ar NDC pensiju sistēmām. Lai izvairītos no iespējamā riska, LM uzrunās potenciālos IS izstrādātājus, aicinot tos piedalīties izsludinātajā iepirkumā</t>
  </si>
  <si>
    <t>Atskaites punkts tiks uzskatīts par sasniegtu, kad tiks parakstīts līgums ar konsultāciju pakalpojuma sniedzēju.</t>
  </si>
  <si>
    <t>Izstrādāta IS tehniskā specifikācija</t>
  </si>
  <si>
    <t>Atskaites punktā tiks uzskaitīta sagatavota [1] tehniskā specifikācija iesniegšanai IS izstrādātājam</t>
  </si>
  <si>
    <t xml:space="preserve">Atskaites punkts noteikts, balstoties uz pieņēmumu, ka projekta ietvaros tiks nodrošināta jauna prognozēšanas rīka izstrādes bāze - izstrādāta IS tehniskā specifikācija iesniegšanai IS izgatavotājam. Izstrādātā tehniskā specifikācija ietvers:
- sagatavotu novērtējuma ziņojumu par pašreizējo prognozēšanas rīku un tā iespējām un sagatavotas rekomendācijas jaunā prognozēšanas rīka izstrādei;
- sagatavotu tehnisko specifikāciju IS izstrādāšanai (tehniskajā specifikācijā tiks iekļauta arī prasība Agile metodoloģijas pielietošanai IS izstrādes posmos).
</t>
  </si>
  <si>
    <t>Iespējams risks saistībā ar IS tehniskās specifikācijas sagatavošanu – nelielais to ārvalstu ekspertu skaits, kuriem ir atbilstoša pieredze ar NDC pensiju sistēmām. Lai izvairītos no iespējamā riska, LM uzrunās potenciālos IS izstrādātājus, aicinot tos piedalīties izsludinātajā iepirkumā</t>
  </si>
  <si>
    <t>Izstrādāts prognozēšanas rīks</t>
  </si>
  <si>
    <t xml:space="preserve">Projekta dati/informācija 
Plānots, ka jaunais prognozēšanas rīks:
- ļaus efektīvākā veidā prognozēs atspoguļot demogrāfijas aspektu, tādējādi panākot ātrāku un precīzāku rezultātu, 
- stiprinās administratīvo kapacitāti sociālās drošības jomā,
- salīdzinot ar iepriekšējo modeli, nodrošinās nepieciešamo pieņēmumu ievadi ikgadējā griezumā,
- sniegs iespēju ievadīt detalizētāku pieņēmumu masīvu, kā arī ļaus modelēšanā izmantot jau citviet (piem., EUROSTAT) pieejamus rezultātus - demogrāfijas un darba tirgus rādītājus.
</t>
  </si>
  <si>
    <t xml:space="preserve">Mērķis noteikts, balstoties uz pieņēmumu, ka projekta ietvaros tiks izstrādāts prognozēšanas rīks sociālās apdrošināšanas sistēmas ilgtermiņa prognozēm un tas:
- paredz iespēju efektīvāk prognozēs izmantot un atspoguļot demogrāfijas aspektu, tādējādi panākot ātrāku un precīzāku prognožu rezultātu;
- stiprina administratīvo kapacitāti sociālās drošības jomā; 
- salīdzinot ar iepriekš izmantoto modeli, sniedz iespēju ievadīt detalizētāku pieņēmumu masīvu;
- sniedz iespēju modelēšanā izmantot jau citviet (piem. EUROSTAT) esošos rezultātus, demogrāfijas un darba tirgus rādītājus;
- ir izstrādātas 2 rokasgrāmatas rīka administratoram (1 gr.) un lietotājiem (1 gr.).
IS izstrādei plānoti 18 mēneši ar aprobēšanas un ieviešanas laiku līdz 6 mēnešiem. Lai ieplānotu IS izstrādes aprobēšanu un korekcijas matemātikas modeļos, ir paredzēts, ka izstrādei papildu ir vajadzīgi 6 mēneši, jo strādājot pēc Agile metodikas ik pēc posma nodošanas testēšanā, tiek identificētas novirzes algoritmos, veiktas korekcijas un atjaunināts tehniskais uzdevums IS izstrādātājiem. Šo uzdevumu veic autoruzraudzības veicēji – prognozēšanas modeļa autori.
</t>
  </si>
  <si>
    <t>Iespējams risks saistībā ar projekta komplicētību un iekšējas ekspertīzes trūkumu. Lai izvairītos no minētā riska,  IS tehniskās specifikācijas pieņemšanā un izveidotās IS pieņemšanā tiks piesaistīta nacionālā darba grupa.</t>
  </si>
  <si>
    <t>Izstrādātas projektēšanas uzdevuma prasības un tipveida būvprojekts</t>
  </si>
  <si>
    <t>Atskaites punktā tiks uzskaitītas izstrādātās projektēšanas uzdevuma prasības un izveidotais [1] tipveida būvprojekts ģimeniskai videi pietuvinātu ilgstošas aprūpes pakalpojumu sniegšanas vietu izveidei</t>
  </si>
  <si>
    <t xml:space="preserve">LM dati/informācija </t>
  </si>
  <si>
    <t xml:space="preserve">Atskaites punkts noteikts, balstoties uz pieņēmumu, ka projekta ietvaros Labklājības ministrija izstrādās prasības pakalpojuma sniegšanai, prasības projektēšanas uzdevumam, veiks iepirkumu un izstrādās tipveida būvprojektu ģimeniskai videi pietuvinātu ilgstošas aprūpes pakalpojumu sniegšanai nepieciešamo ēku būvniecībai. Būvprojekts paredzēts augstas energoefektivitātes ēku būvniecībai (gandrīz nulles enerģijas ēkas). Gatavais būvprojekts būs pieejams katrai pašvaldībai, kurā tiks būvētas jaunās ēkas, tādējādi nodrošinot, ka: 1) pašvaldību rīcībā būs jau gatavs tipveida būvprojekts, tādējādi samazinot projekta izmaksas; 
2) vienkāršāka projektu īstenošana pašvaldībām - mazāki riski attiecībā uz projektu īstenošanas termiņa nobīdēm
</t>
  </si>
  <si>
    <t>Tipveida projekts var neatbilst specifiskām mērķa grupas vajadzībām. Lai mazinātu minēto risku, pirms būvprojekta izstrādes sadabībā ar iesaistītajām pusēm tiks izstrādātas detalizētas prasības projektēšanas uzdevumam, un, balstoties uz tām, tiks veikts tipveida būvprojekta iepirkums. Tiks paredzēta prasība būvprojektā nodrošināt mērķa grupas vajadzībām atbilstošus risinājumus (piemēram, ne vairāk kā 12 klientu vietas vienā ēkā, 35 m2 uz vienu cilvēku u.c.</t>
  </si>
  <si>
    <t>Atskaites punkts tiks uzskatīts par sasniegtu, kad tiks izstrādāts būvprojekts (parakstīts pieņemšanas – nodošanas akts.</t>
  </si>
  <si>
    <t>Noslēgtas vienošanās ar pašvaldībām par projektu īstenošanu</t>
  </si>
  <si>
    <t>vienošanās</t>
  </si>
  <si>
    <t>LM, pašvaldības</t>
  </si>
  <si>
    <t>Atbilstošu apbūves teritoriju neesamība, kas var ietekmēt pašvaldības iespējas pieteikties projekta īstenošanai un līdz ar to - ar pašvaldībām noslēgto vienošanos skaitu, tādējādi apdraudot arī plānoto ilgstošas aprūpes pakalpojumu sniegšanas vietu skaita izveidi.  Lai mazinātu minēto risku, tiek paredzēta iespēja, ka pašvaldības var izbūvēt ne četras, bet arī mazāku ēku skaitu (piemēram, divas ēkas), un tādā gadījumā palielināsies pašvaldību skaits, ar kurām tiks noslēgta vienošanās par pasākuma īstenošanu</t>
  </si>
  <si>
    <t xml:space="preserve">Mērķis tiks uzskatīts par sasniegtu, kad tiks noslēgti līgumi par projektu īstenošanu </t>
  </si>
  <si>
    <t>Būvdarbu īstenošanas termiņus var ietekmēt iespējamas pārsūdzības iepirkumos būvdarbu veikšanai. Lai mazinātu minēto risku, izstrādājot iepirkuma dokumentāciju, tiks noteiktas rūpīgi izsvērtas un atbilstošas prasības pretendentiem, kā arī, plānojot atbalstāmo darbību īstenošanas laika grafiku, tiks ņemts vērā nepieciešamais laiks iespējamo pārsūdzību risināšanai.</t>
  </si>
  <si>
    <t>Izstrādāts arodrehabilitācijas pakalpojuma apraksts</t>
  </si>
  <si>
    <t>Projekta dati/informācija.</t>
  </si>
  <si>
    <t>Atskaites punkts noteikts, balstoties uz pieņēmumu, ka projekta ietvaros tiks izstrādāts un Sociālās integrācijas valsts aģentūras (SIVA)  konsultatīvajā padomē saskaņots uz nodarbinātības veicināšanu fokusēta pakalpojuma saturs, attīstot arodrehabilitācijas pakalpojumu, kas veicina darbspēju saglabāšanu, atjaunošanu un jaunas izglītības vai prasmju ieguvi, darba atsākšanai iespējami īsā laikā, veicinot klientu drošumspēju. Pēc arodrehabilitācijas apraksta saskaņošanas tiks uzsākta pakalpojuma aprobācijas pilotprojektā.</t>
  </si>
  <si>
    <t xml:space="preserve">Arodrehabilitācijas pakalpojuma apraksta izstrādi veikts SIVA speciālisti, sadarbībā ar ārstniecības personām, karjeras speciālistiem u.c., attiecīgi būtiski riski atskaites punkta sasniegšanai netiek plānoti.
</t>
  </si>
  <si>
    <t>Atskaites punkts tiks uzskatīts par sasniegtu, kad pakalpojuma apraksts tiks izstrādāts un sasakņots SIVA konsultatīvajā padomē (minēto apliecinās parakstīts SIVA konsultatīvās padomes lēmums/protokols).</t>
  </si>
  <si>
    <t>Nodrošināta ēku infrastruktūras pielāgošana, t.sk. veicinot vides pieejamību un energoefektivitāti, un materiāltehniskās bāzes pilnveidošana.</t>
  </si>
  <si>
    <t xml:space="preserve">Atskaites punktā tiks uzskaitīts ēku skaits [2], kurā tiks uzlabota infrastruktūra, t.sk. nodrošinot vides pieejamību un energoefektivitāti, un materiāltehniskās bāzes pilnveidošanu. </t>
  </si>
  <si>
    <t xml:space="preserve">Atskaites punkts noteikts, balstoties uz pieņēmumu, ka projekta ietvaros tiks veikta materiāltehniskās bāzes pilnveide un infrastruktūras uzlabošana ēkās, kurās tiks sniegti pakalpojumu cilvēku ar funkcionēšanas traucējumiem drošumspējas veicināšanai, t.sk.:
- veikti ēkas (Slokas ielas 61, Jūrmalā) vides pielāgošanas pasākumi, ietverot universālā dizaina prasības (durvju platums, kontrastkrāsojums, vadīklas, norādes, panduss utt.), iekštelpās un ārtelpās, uzlaboti drošības elementi (evakuācijas risinājumi, ugunsdrošības, zibensaizsardzības un ventilācijas sistēmu izbūve), veikt lifta nomaiņa u.c. un tiks iegādāts mūsdienīgs materiāltehniskais aprīkojums darbam ar personām ar funkcionāliem traucējumiem un viņu atbalsta personu apmācībai;
- veikta energoefektivitātes paaugstināšana ēkā (Dubultu prospekts 71, Jūrmalā), veicot pamatu un cokola, fasādes un gala sienu, jumta un ventilējamās grīdas siltināšanu.
</t>
  </si>
  <si>
    <t xml:space="preserve">Atskaites punkts tiks uzskatīts par sasniegtu, kad tiks veikti ēku infrastruktūras uzlabošanas darbi un piegādāti materiāltehniskie līdzekļi, ko apliecinās parakstīti pieņemšanas - nodošanas akti. </t>
  </si>
  <si>
    <t>pakalpojumi</t>
  </si>
  <si>
    <t xml:space="preserve">Pastāv risks, ka būs zema mērķa grupas aktivitāte dalībai pakalpojuma aprobācijas procesā. Lai mazinātu minēto risku, SIVA speciālisti aktīvi sadarbosies mērķa grupas personu uzrunāšanā un iesaistīšanā projektā.
Tāpat pastāv risks, ka aizkavēsies infrastruktūras pielāgošanas darbi vai materiāltehnisko līdzekļu piegādes, kas var ietekmēt kompetenču attīstības programmas un arodrehabilitācijas pakalpojuma aprobācijas uzsākšanu. Lai veicinātu darbu izpildes savlaicīgu izpildi, projektā plānots nodrošināt regulāru darbu izpildes uzraudzību.
</t>
  </si>
  <si>
    <t>Mērķis tiks uzskatīts par sasniegtu, kad, balstoties uz pilotprojektu rezultātiem, SIVA konsultatīvā padome apstiprinās izveidoto kompetenču attīstības programmu un arodrehabilitācijas pakalpojumu (minēto apliecinās parakstīts SIVA konsultatīvās padomes lēmums/ protokols).</t>
  </si>
  <si>
    <t xml:space="preserve">Izveidots pārkvalifikācijas un prasmju pilnveides piedāvājums Latvijas nodarbinātības dienesta (Nodarbinātības valsts aģentūrai (NVA)) klientiem (bezdarbniekiem, darba meklētājiem, bezdarba riskam pakļautām personām) nodarbinātību veicinošas ekonomikas atveseļošanai, īstenojot aktīvās darba tirgus politikas pasākumus. </t>
  </si>
  <si>
    <t xml:space="preserve">Projekta dati/informācija, </t>
  </si>
  <si>
    <t xml:space="preserve">Atskaites punkts noteikts, balstoties uz pieņēmumu, ka tiks izstrādāts un LM Apmācību komisijas 2023. gada sēdē Nr.1 apstiprināts pārkvalifikācijas un prasmju pilnveides programmu piedāvājums Latvijas nodarbinātības dienesta (NVA) klientiem (bezdarbniekiem, darba meklētājiem, bezdarba riskam pakļautām personām) atbilstoši nodarbinātību veicinošas ekonomikas atveseļošanai aktīvās darba tirgus politikas pasākumu ietvaros. </t>
  </si>
  <si>
    <t xml:space="preserve">Pastāv risks, ka LM Apmācību komisijas sēdes vai protokola saskaņošana var aizkavēties, kas kopumā var ietekmēt brīdi, kad mācību piedāvājums tiek saskaņots un ir pieejams klientiem, bet kam kopumā ir zema ietekme uz piedāvājuma noteikšanu.
LM Apmācību komisija ir izveidota, lai NVA reģistrētajiem bezdarbniekiem un darba meklētājiem noteiktu mācību piedāvājumu, kas balstās uz darba tirgus pieprasījumu, tautsaimniecības nozaru attīstības prognozēm, NVA datiem, kā arī tā ņem vērā pierādījumos balstītu analīzi un ekspertu viedokļus. Šo ekspertu individuālais redzējums var nesakrist ar darba tirgus analīzi/darba tirgus pieprasījumu un NVA bezdarbnieku prasmju vajadzībām, piemēram, situācijās, ja eksperti daļēji pārstāv izglītības iestādes. Lai  risku novērstu, ieguldījumu sniedz LM pretkorupcijas pasākumu plāns, saskaņā ar kuru LM pienākums ir informēt LM Apmācību komisijas locekļus par personiskas ieinteresētības lēmumu pieņemšanā un interešu konflikta situācijas nepieļaujamību. 
</t>
  </si>
  <si>
    <t>Atskaites punkts tiks uzskatīts par sasniegtu, kad LM Apmācību komisijas protokols tiks saskaņots, parakstīts un publicēts LM mājaslapā (LM mājaslapā publicētas prasmju pārkvalifikācijas un pilnveides izglītības programmas atbilstoši LM publicētajam Apmācību komisijas protokolam).</t>
  </si>
  <si>
    <t xml:space="preserve">Izstrādāti NVA prasmju novērtēšanas digitālie rīki, kas nodrošinās tās klientu prasmju un kompetenču izvērtēšanu pirms iesaistes piemērotākajās pārkvalifikācijas un prasmju apguves programmās. </t>
  </si>
  <si>
    <t xml:space="preserve">Atskaites punktā tiks uzskaitīti izstrādātie un ieviestie digitālie rīki un to izmantošanas uzsākšana pilnveidotas  profilēšanas sistēmas ietvaros, kas nodrošinās NVA klientu prasmju un kompetenču izvērtēšanu, atbilstoša pārkvalifikācijas un prasmju apguves piedāvājuma komplektēšanai atkarībā no personas zināšanu un prasmju līmeņa.  </t>
  </si>
  <si>
    <t>Projekta dati/informācija. Informācija NVA iekšējās un ārējās IT sistēmās (Bezdarbnieku uzskaites un reģistrēto vakanču informācijas sistēma (turpmāk – BURVIS), NVA mājaslapa), NVA iekšējie normatīvie akti un to grozījumi .</t>
  </si>
  <si>
    <t xml:space="preserve">Atskaites punkts noteikts, balstoties uz pieņēmumu, ka šobrīd NVA izmantotā klientu profilēšanas metode tiks papildināta ar prasmju novērtēšanas digitālajiem rīkiem (testiem) un testu rezultāti tiks izmantoti klientu karjeras konsultēšanas procesā un individuālā apmācību piedāvājuma sagatavošanā. </t>
  </si>
  <si>
    <t xml:space="preserve">Iespējams risks digitālo rīku izstrādei/pilnveidošanai ir IT iepirkumu procedūru kvalitatīva sagatavošana, kas prasa specifiskas zināšanas un prasmes moderno tehnoloģiju un digitālo risinājumu jomā un var ietekmēt IT sistēmu pilnveidojumu un pakalpojumu savlaicīgu izstrādi un kvalitāti. Riska mazināšanai tiks izvērtēta nepieciešamība papildus pakalpojumu sniedzēja piesaistei kvalitatīvas IT iepirkumu procedūras sagatavošanai, lai nodrošinātu kvalitatīvu un ilgtspējīgu sistēmu pilnveidojumu un pakalpojumu izstrādi un attīstību. 
Vienlaikus iespējams risks varētu būt nekvalitatīvu nodevumu izstrāde, kas var ietekmēt sekmīgu pasākuma īstenošanu noteiktajā laikā un atbilstoši izvirzītajam mērķim. Riska mazināšanai tiks pastiprināts projekta īstenošanas personāla darbs ar pakalpojuma sniedzējiem regulārai pakalpojuma sniegšanas kvalitātes uzraudzībai. 
</t>
  </si>
  <si>
    <t>Atskaites punkts tiks uzskatīts par sasniegtu, kad informācijas sistēmas pilnveidojumi/digitālie rīki/ darbības procesi būs izstrādāti/ieviesti un nodoti produkcijas vidē. Atskaites punkta sasniegšanu apliecinās pieņemšanas-nodošanas akti.</t>
  </si>
  <si>
    <t xml:space="preserve">Bezdarbnieki, darba meklētāji, bezdarba riskam pakļautās personas, kam pilnveidotas prasmes. 
</t>
  </si>
  <si>
    <t xml:space="preserve">Pastāv risks saistībā ar nepietiekamas kvalitātes apmācību piedāvājumu, augstas kvalitātes mācību piedāvājuma ierobežotu apmēru, kas, ņemot vērā darba tirgus transformācijas, nodrošina darba tirgum atbilstošu un sistematizētu prasmju un zināšanu apguvi.
Riska mazināšana plānota, nodrošinot izglītības kvalitātes papildus uzraudzību un kvalitātes stiprināšanu NVA mācību ietvaros. LM sniegs priekšlikumus Izglītības un zinātne ministrijai jautājumos par izglītības kvalitātes uzlabojumiem, tās konceptuālo un informatīvo ziņojumu vai tiesību aktu grozījumu ietvaros, kas arī var ietekmēt pasākuma saturu un īstenošanu, jo īpaši attiecībā uz papildus kvalitātes kritērijiem neformālajai izglītībai un priekšlikuma uzturēšanu par neatkarīga eksaminētāja piesaisti arī pieaugušo profesionālajā izglītībā. Plānota NVA mācību piedāvājuma paplašināšana ar dažādām apmācību platformām, t.sk. starptautiskajām apmācību platformām (piemēram, Coursera u.c.).
</t>
  </si>
  <si>
    <t xml:space="preserve">Mērķis tiks uzskatīts par sasniegtu, kad bezdarbnieks pabeigs dalību pasākumā (minēto pierādīs NVA informācijas sistēmas BURVIS dati par prasmju pilnveides pasākumus pabeigušajiem bezdarbniekiem, darba meklētājiem, bezdarba riskam pakļautām personām). </t>
  </si>
  <si>
    <t xml:space="preserve">Energoefektivitātes paaugstināšanas pasākumi pašvaldību ēkās un infrastruktūrā primārās enerģijas patēriņa un SEG emisiju samazināšanai vismaz par 30%. Energoefektivitātes pasākumu veikšanas vidējās izmaksas –  186,02 eiro/m2 (bez PVN), 224,71 eiro/m2 (ar PVN), vidējais primārās enerģijas ietaupījums – 40 kwh/gadā/m2. Šādas izmaksas uz 1 kWh/gadā izriet no pabeigtajiem Darbības programmas 2014.-2020.g. 4.2.2. SAM projektiem. </t>
  </si>
  <si>
    <t>Paaugstināta pašvaldību ēku  un infrastruktūras energoefektivitāte, veikts gala maksājums par pabeigtajiem pašvaldību ēku un infrastruktūras attīstības darbiem, iesniegts energosertifikāts, kas pierāda primārās enerģijas vai CO2 samazinājumu vismaz par 30%. Rādītāju sasniegšana tiks uzraudzīta projektu ieviešanas un uzraudzības procesā.</t>
  </si>
  <si>
    <t>Saeimā ir pieņemts jauns "Pašvaldību likums", kas paredz nodrošināt laikmetīgu pārvaldību pēc pašvaldību administratīvi teritoriālās reformas, veicinot demokratizāciju, skaidrāk nodalot lēmējvaru no izpildvaras, nosakot skaidru kompetenču un funkciju sadali, samazinot varas koncentrāciju un vairojot vietējās sabiedrības regulāru līdzdalību.</t>
  </si>
  <si>
    <t>Pieņemts jaunais "Pašvaldību likums", kas pārskata pašvaldību funkcijas un uzdevumus, atbilstoši ATR situācijai (aizstāj 19.05.1994. likumu "Par pašvaldībām").</t>
  </si>
  <si>
    <t xml:space="preserve">"Pašvaldību likuma" pieņemšana Saeimā 
</t>
  </si>
  <si>
    <t xml:space="preserve">Risks: Kavējas likumprojekta un tajā ietverto pašvaldību funkciju un uzdevumu saskaņošana ar visām iesaistītajām pusēm, t.sk. ņemot vērā finansēšanas modeļa izmaiņas. </t>
  </si>
  <si>
    <t>Publicēts Saeimā galīgajā lasījumā pieņemtais likums</t>
  </si>
  <si>
    <t xml:space="preserve">Konkurss par industriālo parku vietas izvēli </t>
  </si>
  <si>
    <t>Noslēdzies konkurss par industriālo parku vietas izvēli  pašvaldībās reģionos</t>
  </si>
  <si>
    <t>VARAM, EM</t>
  </si>
  <si>
    <t>Noslēdzies konkurss par industriālo parku vietas izvēli  pašvaldībās reģionos, noteiktas konkrētas pašvaldības, kurās tiks attīstīti  industriālie parki</t>
  </si>
  <si>
    <t xml:space="preserve">Risks: Kavējas ieviešanas nosacījumu un konkursa nosacījumu izstrāde un saskaņošana ar iesaistītajām pusēm. </t>
  </si>
  <si>
    <t xml:space="preserve">Publicēts paziņojums par konursa rezultātiem. </t>
  </si>
  <si>
    <t xml:space="preserve">Parakstīti vismaz 5 nodomu protokoli/līgumi ar starptautiski atzītiem industriālo parku operatoriem un/vai potenciālajiem nomniekiem, kas paredz nefinanšu investīciju piesaistīšanu/veikšanu vismaz 85 741 349 eiro (par garantēto finansējumu). Ar papildu finansējumu kumulatīvi - vismaz 100 754 660 eiro. </t>
  </si>
  <si>
    <t>Risks, ka programmas uzsākšana (valsts atbalsta nosacījumu saksaņošana) un būvdarbu kavēšanās var samazināt laiku industriālo parku/ teritoriju operatoru vai komersantu, kas tajās darbosies, piesaistei.
Nefinanšu investīciju aprēķinā, ko piesaistīs/veiks operatori/ nomnieki, ņemti vērā ES fondu 2014.-2020.gada DP "Izaugsme un nodarbinātība" SAM 3.3.1. un SAM 5.6.2. projektu dati.</t>
  </si>
  <si>
    <t>Parakstīts nodomu protokols vai līgums.</t>
  </si>
  <si>
    <t xml:space="preserve">Paaugstināta pašvaldību darbinieku kapacitāte, uzlabota to darbības efektivitāte, sniegts metodiskais atbalsts darbam pašvaldībās pēc ATR reformas </t>
  </si>
  <si>
    <t>VARAM, projektu dati/</t>
  </si>
  <si>
    <t xml:space="preserve">Veikti paredzētie apmācību un citi kapacitātes paaugstināšanas pasākumi, pamatojoties uz pakalpojumu un pašvaldību kapacitātes novērtējumu. </t>
  </si>
  <si>
    <t xml:space="preserve">Risks, ka programmas uzsākšanu var kavēt   iepirkumu procesā radušās laika nobīdes.  </t>
  </si>
  <si>
    <t>Iesniegtas atskaites par pasākumu norisi, t.sk. darba kārtība un dalībnieku saraksts, līgumi ar pakalpojumu sniedzējiem pasākumu tehniskajam nodrošinājumam un pakalpojumu izvērtējumiem, pilotēšanai utml.</t>
  </si>
  <si>
    <t xml:space="preserve">Nepieciešamais izmaksu apjoms un pasākuma mērķa vērtība noteikta, balstoties uz 2014.-2020.gada plānošanas perioda 4.2.2. SAM  pabeigto projektu  datiem no KPVIS , ņemot vērā plānotās ANM pasākuma investīcijas, pieņemot energoefektivitātes veikšanas vidējās izmaksas  186,02 EUR/m2 (bez PVN) un investīciju atmaksāšanās termiņu ne vairāk kā 20 gadi, un pieņemot, ka vidējais enerģijas ietaupījums uz m2 pēc renovācijas ir 40 kWh ar primārās enerģijas koeficientu 1,3 </t>
  </si>
  <si>
    <t>VARAM dati, ES fondu 2014.-2020.g. perioda 4.2.2.SAM, pabeigtie projekti (datu kopa - 91 projekts, vidējās izmaksas)</t>
  </si>
  <si>
    <t xml:space="preserve">7 810 588
</t>
  </si>
  <si>
    <t xml:space="preserve"> 2014-2020.g. plānošanas periods SAM 3.4.2.1 "Valsts pārvaldes profesionālā pilnveide labāka tiesiskā regulējuma izstrādē mazo un vidējo komersantu atbalsta, korupcijas novēršanas un ēnu ekonomikas mazināšanas jomās"; </t>
  </si>
  <si>
    <t xml:space="preserve">KP VIS dati </t>
  </si>
  <si>
    <t>Nepieciešamais izmaksu apjoms un pasākuma mērķa vērtība noteikta, balstoties uz 2014.-2020.gada plānošanas perioda 3.3.1. SAM  un 5.6.2. SAM  īstenošanā esošo un pabeigto projektu  datiem no KPVIS, ņemot vērā plānotās ANM pasākuma investīcijas, pieņemot, ka uz vienu privāto investīciju eiro nepieciešams ieguldīt vidēji 0,88 eiro (projekta kopējās izmaksas bez PVN jeb 1,05 eiro (ar PVN)).
Plānojot izmaksas, tika ņemts vērā investīcijas laika grafiks, tāpat ņemta vērā izmaksu rašanās, kas ir raksturīga būvniecības projektiem:
•	2022.un 2023.gadā tiek plānoti būvniecības sagatavošanās darbi un būvniecības uzsākšana, kur finansējums tiks apgūts iesniedzot starpposma maksājumus un pieprasot avansu. 
•	2024.gadā plānoti starpposma maksājumi būvniecības posmiem, kas noslēgušies;
•	2025. un 2026. gadā tiks pabeigta būvniecība un iesniegti noslēguma maksājumi, kad tiek pieprasīts un izmaksāts viss finansējums.
Investīcijas plānotas publiskajā infrastruktūrā.</t>
  </si>
  <si>
    <t>Darbības programmas Latvijai 2021.-2027.gadam 5.1.1.SAM "Vietējās teritorijas integrētās sociālās, ekonomiskās un vides attīstības un kultūras mantojuma, tūrisma un drošības veicināšana" (norādītais finansējums ir ERAF daļa, kas plānota kapacitātes pasākumiem)</t>
  </si>
  <si>
    <t>VAS Latvijas Valsts radio un televīzijas centrs</t>
  </si>
  <si>
    <t xml:space="preserve">Līdz šim nav īstenoti projekti, kur tiek veidots līdzīgs 5 G koridors, indikatīvās izmaksas aprēķinātas,  pamatojoties uz līdzšinējo pakalpojuma cenām tirgū, proti, optiskā tīkla izbūves izmaksām, sakaru torņu būvniecības izmaksām - skat. kolonnu "Izmantotā metodika un izmaksu apraksts". </t>
  </si>
  <si>
    <t xml:space="preserve">Satiksmes ministrijas pasūtītais pētījums “Pētījums Eiropas Savienības fondu 2021. -2027. gada plānošanas perioda ieguldījumu priekšnosacījumu izpildei”, pieejams šeit: https://www.sam.gov.lv/lv/petijumi.  </t>
  </si>
  <si>
    <t>Speciālistu (uzņēmumu, akadēmiskā un publiskā sektora) un studējošo skaits, kas apguvuši augsta līmeņa digitālās prasmes kvantu tehnoloģiju, HPC un valodu tehnoloģiju jomā</t>
  </si>
  <si>
    <t>Projektu dati: augstskolas, zinātniskās institūcijas</t>
  </si>
  <si>
    <t>Cilvēkresursu pietiekamība un pieejamība - pietiekams skaits augsta līmeņa speciālistu, kas spēj nodrošināt mācību pasniegšanu augstā kvalitātē, kā arī pietiekams skaits uzņēmumu speciālistu, kas būtu ieinteresēti šādu mācību apguvē un iegūto zināšanu praktiskā piemērošanā savu uzņēmumu transformācijai, produktu un pakalpojumu portfeļa attīstībai</t>
  </si>
  <si>
    <t xml:space="preserve">Tā kā konkurence uz starptautisko pētniecības finansējumu, īpaši pieteiktajās jomās, ir sīva, pastāv risks nesaņemt finansējumu plānotajā apmērā. </t>
  </si>
  <si>
    <t>Lēmums/ paziņojums par attiecīgās starptautiskās pētniecības programmas projekta apstiorināšanu finansēšanai</t>
  </si>
  <si>
    <t xml:space="preserve">Izglītības iestāžu infrastruktūras pilnveide un aprīkošana
</t>
  </si>
  <si>
    <t>Konsolidācijas un pārvaldības izmaiņu ieviešanas granti</t>
  </si>
  <si>
    <t>Projektu dati.
Tiek prognozēts, ka vismaz 10 valsts AII un zinātniskie institūti īstenos iekšējo vai ārējo konsolidāciju, savukārt konsolidācijas granti būs 4-6, ko noteiks institūciju iesniegtie konsolidācijas plāni.</t>
  </si>
  <si>
    <t>Akadēmiskās karjeras granti</t>
  </si>
  <si>
    <t>Augstskolu un zinātnisko institūtu dati. 
Rādītāja aprēķins: 1) Doktorantūras grantiem plānotais finansējums 7 761 600 EUR/36 960 EUR 1 grantam= 210 granti; 2) Pēcdoktorantūras grantiem plānotais finansējums 9 849 000 EUR/140 700 EUR 1 grantam= 70 granti; 3) Zinātnieku (profesoru) grantiem plānotais finansējums 9 730 000 EUR/278 000 EUR 1 grantam=35 granti. Kopā: 210+70+35=315 granti.</t>
  </si>
  <si>
    <t>Augstskola vai zinātniskais institūts slēdz granta līgumu ar doktorantu, pēcdoktorantu un zinātnieku (profesoru). Doktorantiem, pēcdoktorantiem un zinātniekiem, īpaši profesoriem, tiek piedāvātas kvalitatīvas un konkurētspējīgas doktora studiju programmas, ir nodrošināta motivējoša pētniecības vide ar atbilstošu, modernu infrastruktūru. 
Investīcijas tiks izmantotas šādu darbību īstenošanai:
1) Doktorantūras granti;
2) Pēcdoktorantūras granti;
3) Zinātnieku (profesoru) granti.</t>
  </si>
  <si>
    <t>Riski: Nav pietiekams doktorantu, pēcdoktorantu un zinātnieku (profesoru) skaits, kas vēlas studēt doktorantūrā vai turpināt pētniecisko darbību Latvijā.</t>
  </si>
  <si>
    <t>Iekšējie pētniecības un attīstības granti</t>
  </si>
  <si>
    <t>Augstskolu un zinātnisko institūtu dati. 
Rādītāja aprēķins: iekšējiem pētniecības grantiem plānotais finansējums 27 000 000 EUR/300 000 EUR 1 grantam= 90 granti.</t>
  </si>
  <si>
    <t xml:space="preserve">Atbalsts akadēmiskā un zinātniskā personāla iesaistei P&amp;A projektos stratēģiskās specializācijas stiprināšanai un sadarbībai ar industriju. Augstskola vai zinātniskais institūts slēdz granta līgumu par iekšējās pētniecības veikšanu ar pētījuma īstenotāju. Investīcijas tiks izmantotas šādām darbībām- iekšējo pētniecības un attīstības grantu īstenošana.
</t>
  </si>
  <si>
    <t>Riski: Akadēmiskā un zinātniskā personāla noslodze citos projektos, kas rada nepietiekamu akadēmiskā un zinātniskā personāla skaitu, kas vēlas veikt pētniecisko darbību iekšējos pētniecības un attīstības grantos;
 izaicinājumi ar pilnvērtīgu sadarbību vienas institūcijas struktūrvienību ietvaros, īpaši institūciju konsolidācijas gadījumos</t>
  </si>
  <si>
    <t xml:space="preserve">10 
</t>
  </si>
  <si>
    <t>Līgums par piešķirto valsts budžeta līdzekļu izlietojumu RTU RBS inovatīvas studiju programmas IKT jomā izveidei</t>
  </si>
  <si>
    <t>Darbības programmas Latvijai 2021.-2027.gadam 4.2.1.SAM "Uzlabot piekļuvi iekļaujošiem un kvalitatīviem pakalpojumiem izglītībā, mācībās un mūžizglītībā, attīstot infrastruktūru, tostarp stiprinot tālmācību, tiešsaistes izglītību un mācības"</t>
  </si>
  <si>
    <t>Atbalsts plānots 15 - 20 par reorganizētām vispārējās izglītības iestādēm ārpus pašvaldību (kas izveidotas pēc 2021.gada administratīvi teritoriālās reformas izveidotu) administratīvajiem centriem. 
Skaidrojums par izmaksu pieņēmumiem un investīciju veidiem pasākuma projektu ietvaros dots pielikumā "Izmaksu pieņēmums_3114_pasākums".</t>
  </si>
  <si>
    <t>ES fondu 2014-2020 plānošanas perioda projektu dati</t>
  </si>
  <si>
    <t>8.1.2.specifiskais atbalsta mērķis "Uzlabot vispārējās izglītības iestāžu mācību vidi"</t>
  </si>
  <si>
    <t>Kritēriji un kārtība uzņēmumu stimulēšanai un pienākumiem  savu darbinieku izglītošanā un plašāku iespēju un tiesību radīšana nodarbinātajiem piedalīties izglītībā</t>
  </si>
  <si>
    <t>2022.gads</t>
  </si>
  <si>
    <t>IZM</t>
  </si>
  <si>
    <t xml:space="preserve">Iztrādāti un un pieņemti MK noteikumi par kritērijiem un kārtību uzņēmumu stimulēšanai un pienākumiem  savu darbinieku izglītošanā un plašāku iespēju un tiesību radīšana nodarbinātajiem piedalīties izglītībā </t>
  </si>
  <si>
    <t>Aizkavējas MK noteikumu saskaņošana un apstiprināšana</t>
  </si>
  <si>
    <t xml:space="preserve">Oficiālā publikācija </t>
  </si>
  <si>
    <t xml:space="preserve">Mērķis </t>
  </si>
  <si>
    <t>4.cet</t>
  </si>
  <si>
    <t>IZM dati</t>
  </si>
  <si>
    <t xml:space="preserve">3 - Digitālā transformācija </t>
  </si>
  <si>
    <t>IZM un projektā iesaistītās institūcijas</t>
  </si>
  <si>
    <t>Ārpusformālās izglītības pieejā sagatavotu IKT speciālistu skaits</t>
  </si>
  <si>
    <t xml:space="preserve">Pašvadītās IKT mācībās iesaistītie un vismaz vienu posmu pabeigušie speciālisti </t>
  </si>
  <si>
    <t xml:space="preserve">Indivīds reģistrēts pašvadīto IKT mācību īstenošanai/noslēgts līgums par dalību mācībās  </t>
  </si>
  <si>
    <t>Normatīvajā bāzē nostiprināts un ieviests vienots ietvars digitālo pamata prasmju novērtēšanai, mācību vajadzību identificēšanai un plānošanai, kā arī novērtēšanai</t>
  </si>
  <si>
    <t>Apstiprināts normatīvais regulējums</t>
  </si>
  <si>
    <t>Oficiālā publikācija</t>
  </si>
  <si>
    <t>ES fondu 2014-2020, 2007-2013 plānošanas perioda projektu dati; Fundamentālo un lietišķo pētījumu projektu dati;
VIIS, VID dati; 
Līguma par piešķirto valsts budžeta līdzekļu izlietojumu RTU RBS inovatīvas studiju programmas IKT jomā izveidei dati.</t>
  </si>
  <si>
    <t>ES fondu 2014-2020, 2007-2013 plānošanas perioda projektu dati;
Fundamentālo un lietišķo pētījumu projektu dati; Līgums par piešķirto valsts budžeta līdzekļu izlietojumu RTU RBS inovatīvas studiju programmas IKT jomā izveidei</t>
  </si>
  <si>
    <t>8.2.2.SAM "Stiprināt augstākās izglītības institūciju akadēmisko personālu stratēģiskās specializācijas jomās" 3.kārta; 1.1.1.2.pasākums "Pēcdoktorantūras pētniecības atbalsts"; 2.1.1.3.3.apakšaktivitāte "Zinātnisko institūciju institucionālās kapacitātes attīstība"; 8.1.1.SAM „Palielināt modernizēto STEM, tajā skaitā medicīnas un radošās industrijas, studiju programmu skaitu”; 1.1.1.4.pasākums "P&amp;A infrastruktūras attīstīšana viedās specializācijas jomās un zinātnisko institūciju institucionālās kapacitātes stiprināšana"; 8.2.1.SAM „Samazināt studiju programmu fragmentāciju un stiprināt resursu koplietošanu” 2.kārta</t>
  </si>
  <si>
    <t>01.01.2022.</t>
  </si>
  <si>
    <t>31.12.2026.</t>
  </si>
  <si>
    <t>ESIF 2014-2020: SAM pasākumi 1.2.2.3., 1.1.1.5. 2.kārtas ietvaros mācības Buffalo universitātē
ESIF 2021-2027: SAM 1.2.1. pasākums, kas vērsts uz industriālo prasmju apguvi</t>
  </si>
  <si>
    <t>Apvārsnis 2020 projektu dati; Fundamentālo un lietišķo pētījumu programmas dati, ES fondu 2014-2020 plānošanas perioda projektu dati un nosacījumi projektu administrēšanas izmaksām; augstskolu un zinātnisko institūciju dati par studiju moduļu izstrādes un īstenošanas izmaksām; personāla un speciālistu atalgojuma likmes noteiktas vadoties no augstskolu un zinātnisko institūciju atalgojuma sistēmas.</t>
  </si>
  <si>
    <t>1 500 000</t>
  </si>
  <si>
    <t>1 530410</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</si>
  <si>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ESIF daļa)</t>
  </si>
  <si>
    <t>1.Ziņojuma izstrāde par katastrofu risku pārvaldības sistēmu</t>
  </si>
  <si>
    <t>MK apstiprināts informatīvais ziņojums  par katastrofu risku pārvaldības sistēmas ieviešanu</t>
  </si>
  <si>
    <t>Iekšlietu ministrijas izveidotā un iekšlietu ministra vadītā Būvniecības un Attīstības padomes lēmumos balstīta ziņojuma sagatavošanas Ministru kabinetam par katastrofu risku pārvaldības sistēmas ieviešanas progresu un laika skalā īstenojamām darbībām, sasniedzamajiem mērķiem un atbildīgajām institūcijām.</t>
  </si>
  <si>
    <t>Iekšlietu ministrija saskaņojot ar katastrofu pārvaldes sistēmā iesaistītajām institūcijām izstrādā informātīvo ziņojumu ministru kabinetam par katastrofu centru būvniecības vietām, būvniecības platībām un  izmaksām katrā būvniecības vietā, kā arī katrā objektā izvietojamajiem katastrofu pārvaldības subjektiem un centru būvniecības īstenošanas plānu realizācijas indikatīvo laika grafiku pēc būvniecības līgumu noslēgšanas Ziņojumā iekļaujot detalizētu reaģēšanas un glābšanas specializētā transporta esošās situācijas aprakstu, atjaunošanas plānu un laika grafiku, kā arī informāciju par IKT risinājumu iecerēm, to progresu un īstenošanas laika grafiku, apmācību sistēmas un prevencijas rīku uzlabošanas plānu.</t>
  </si>
  <si>
    <t>Pieņēmumi: Ziņojuma saskaņošnas process ar katastrofu pārvaldības sistēmas subjektiem kavējas.</t>
  </si>
  <si>
    <t>Regulāra saziņa ar katastrofu pārvaldības sistēmas subjektiem un neatrisināmu saskaņojumu nesniegšanas gadījumā, ziņojuma virzīšana uz MK ar skaidrojumu par attiecīgajām iebildēm.</t>
  </si>
  <si>
    <t>2.Konceptuālā.ziņojuma izstrāde par VUGD ilgtermiņa attīstību</t>
  </si>
  <si>
    <t>MK apstiprināts konceptuālais ziņojums  par katastrofu risku pārvaldības sistēmas ieviešanu</t>
  </si>
  <si>
    <t>VUGD atbildīgs par izstrādi un saskaņošanu, Iekšlietu ministrija atbildīga par ziņošanu un konceptuālās politikas īstenošanu</t>
  </si>
  <si>
    <t>Konceptuālais ziņojums saturēs detalizētu aparakstu par līdzšinējām VUGD attīstības darbībām, to ietvaros sasniegtajiem mērķiem, identificētajiem trūkumiem un turpmāko 7 gadu plānoto iniciatīvu izklāstu</t>
  </si>
  <si>
    <t>2021.-2027.gadu plānošnaas perioda ietvaros paredzēta katastrofu zaudējumu datu bāzes izstrāde un Vienotā ugunsdzēsības uzraudzības platforma, kas turpmāk kalpos kā risku analīzē balstīts VUGD attīstības plānošanas instrumenti. To izstrādes un ieviešanas kavēšanās var kavēt turpmāko plānošanas dokumentu izstrādi.</t>
  </si>
  <si>
    <t>IKT projektu vadības 3 pakāpju uzraudzība un ieviešanas progresa monitorings.</t>
  </si>
  <si>
    <t>Nodrošinājuma valsts aģentūra uzrauga centru būvniecību un pieņemšanu ekspluatācijā.
Paredzams, ka investīcijas tiks izmantotas šādām darbībām:
- gandrīz 0 enerģijas patēriņa katastrofu pārvaldības centru būvniecība. Kā mērķis tiek noteikti 8 centri, tomēr plānā sagatavoti un prioritāri gatavi būvniecībai ir 10 centru projekti, kuru īstenošanu nosaka pieejamā finansējuma un īstenošanas periodā būvniecības tirgus cenu proporcija.</t>
  </si>
  <si>
    <t>Ekonomisko noziegumu izmeklēšanas kapacitātes stiprināšanas un VP attīstības rekomendāciju ieviešanas progresa ziņojums</t>
  </si>
  <si>
    <t xml:space="preserve">VP apstiprināts ieviešanas progresa plāns </t>
  </si>
  <si>
    <t>2021.gadā izstrādāts un apstiprināts VP DG REFORM Strukturālo reformu atbalsta programmas ietvaros saņemto Ekonomisko noziegumu izmeklēšanas kapacitātes stiprināšanas un VP attīstības rekomendāciju ieviešanas rīcības plāns ar katras iesaistītās iestādes darbības plāniem uz kā pamata sagatavots ziņojums par rekomendāciju ieviešanas procesu</t>
  </si>
  <si>
    <t>Apstiprināts Iekšlietu ministrijas iestāžu rīcības plāns par DG REFORM Strukturālo reformu programmas ietvaros saņemto rekomendāciju ieviešanu ir pamats Valsts policijas specifisko rekomendāciju detalizētam ieviešanas plānam. Tajā tiek skaidri noteiktas īstenojamās aktivitātes, termiņi un par aktivitāšu īstenošanu atbildīgās struktūrvienības, lai nodrošinātu skaidru un viegli uztveramu reformu ieviešanas gaitu. Refromas īstenošana ekonomisko noziegumu izmeklēšanas kapacitātes stiprināšanas jomā tiek nodrošināta mijiedarbībā ar Noziedzīgi iegūtu līdzekļu legalizācijas, terorisma finansēšanas un proliferācijas plānā iestrādātajiem uzdevumu virzieniem un to īstenošanas darbībām, savstarpēji vienam otru papildinot.</t>
  </si>
  <si>
    <t>Politiskās un administratīvās vadības stabilitāte, uz kuras lēmumiem balstīta reformas ieviešanas gaita.</t>
  </si>
  <si>
    <t xml:space="preserve"> Lai sasniegtu reformas ieviešanas mērķi līdz 2022.gada 31.decembrim, katru ceturksni tiek nodrošināta ceturkšņa progresa pārskata iesniegšana Iekšlietu ministrijā.</t>
  </si>
  <si>
    <t>Tādu Valsts policijas  lietvedībā esošo kriminālprocesu vides noziegumu jomā skaits, kuri atklāti un lietvedība noslēgta</t>
  </si>
  <si>
    <t xml:space="preserve">Atklāto vides noziegumu kriminālprocesu īpatsvars </t>
  </si>
  <si>
    <t>Procenti</t>
  </si>
  <si>
    <t xml:space="preserve">Valsts policijas 5 Latvijas reģionālās struktūrvienības </t>
  </si>
  <si>
    <t xml:space="preserve">Investīciju ietvaros īstenoto reģionālo vienību un ENAP ekonomisko noziegumu izmeklētāju profesionālo zināšanu pilnveide un tehniskās kapacitātes stirpināšana, trūkstošo darba mobilo aprīkojumu undatu apstrādes ierīču iegāde, kombinācijā ar runas tehnoloģiju pielāgošanu izmeklēšanas vajadzībām, nodrošinās ātrāku un kvalitatīvāku lietisko pierādījumu apstrādi un analīzi,  ļaujot izmeklētājiem efektīvāk un ātrāk atklāt noziegumus un noslēgt lietvedībā esošos kriminālprocesu skaitu.
</t>
  </si>
  <si>
    <t>Noziegumu latentitāte. Neskaidras administratīvās un kriminālatbildības robežas.</t>
  </si>
  <si>
    <t>Sadarbības stiprināšana ar Valsts vides dienestu tiesiskā regulējuma precizēšanā, nosakot skaidrākas robežas starp administratīvo un kriminālatbildību</t>
  </si>
  <si>
    <t>Iepirkumu procedūru kavēšanās, iepirkumu apsptrīdēšana</t>
  </si>
  <si>
    <t>Tehnisko specifikāciju pārbaude, iepirkumu uzraudzība un kontrole</t>
  </si>
  <si>
    <t>Katastrofu pārvaldības sistēmas infrastruktūras optimizācijas reformas ANM investīciju ietvaros plānots uzbūvēt vismaz 6 (8)  katastrofu pārvaldības centrus (atkarībā no iepirkumu rezultātiem), plānoto izmaksu aprēķinus balstot uz līdzšinējo pieredzi būvniecībā un pētījuma datiem par gandrīz 0 enerģijas patēriņa tipveida ēkas būvniecību:
1. Projektēšanas izmaksas - 3,7% no būvdarbu izmaksām, atbilstoši būvējamai platībai;
2. Būvprojekta ekspertīzes izmaksas - 30% no projektēšanas izmaksām;
3. Būvdarbu izmaksas atbilstoši plānotajai būvējamai platībai, kas saskaņā ar NVA 2019.gadā pabeigta VUGD depo būvniecības faktiskajām izmaksām (izņemot piebrauktuvi, kustamo mantu un datortehniku) sastāda 2300,-EUR/m2 ar PVN;
4. Būvuzraudzības izmaksas - 2% no būvdarbu izmaksām, atbilstoši būvējamai platībai;
5. Autoruzraudzības izmaksas - 1% no būvdarbu izmaksām, atbilstoši būvējamai platībai;
6. Papildus ņemot vērā Latvijas Statistikas pārvaldes datus par vidējo cenu pieaugumu turpmākajos 6 gados, kopējām būvniecības izmaksām tiek aprēķinās 1,13 koeficients;
7. Lai nodrošinātu klimata mērķu atbilstību un reformas ietvaros plānoto nekustamo īpašumu optimizāciju 85 EUR/m2 tiek plānoti par esošo, neatjaunojamo nekustamo īpašumu objektu demontāžu.
8. Izmaksās PVN nav iekļauts</t>
  </si>
  <si>
    <t xml:space="preserve">Izmaksu aprēķins veikts pēc bottom-up principa, iekļaujot aktivitāšu izpildei nepieciešamo pakalpojumu, iekārtu vai programnodrošinājuma izmaksas. Veikta tirgus izpēte, rakstiski aptaujājot potenciālos pakalpojuma sniedzējus, sniedzot plānotā pakalpojuma aprakstu, daļēji veicot izmaksu analīzi Elektroniskā iepirkumu sistēmā un pēc iepriekšējas pieredzes. Tika izdarīti pieņēmumi par plānoto kātras aktivitātes un sastāvdaļu tehniskām prasībām.  Veicot izmaksu aprēķinu izmantots vidējais apmērs no iesniegtajiem piedāvājumiem, to noaapaļojot. Ne visi pretendenti atbildēja uz piedāvājumu pieprasījumu, tāpēc atsevišķas izpētes piedāvājumu skaits ir mazāks par 3. Provizorisko izmaksu aprēķinu katrai projekta paredzētai darbībai un izmaksu apraksts skatīt zemāk. Visas summas bez PVN.
1. Izmaksu pozīcija: Sadarbības koordinācijas, informācijas apmaiņas un apmācību IT platformas risinājuma izstrāde un nepieciešamās infrastruktūras iegāde – kopā 120 000 EUR (tai skaitā 2.1.3. pozīcija)
1.1. Tirgus izpēte Nr.5-7/16  “Finanšu izlūkošanas komunikācijas platformas pilnveide noziedzīgi iegūtu līdzekļu legalizācijas un terorisma un proliferācijas finansēšanas novēršanas koordinācijai” - vidēji 20 000 (Pedāvājums 1: SIA “IPRO” – 17 535 EUR; piedāvājums2: SIA “Opticom” - 20 975 EUR; Piedāvājums 3: SIA Santa monica Networks – 21 146.34 EUR)
1.2. Tirgus izpēte Nr.5-7/23 - “Vienota un centralizēta nepārtrauktās elektroenerģijas aizsardzības sistēmas iegāde Finanšu izlūkošanas dienestam” - vidēji 15 000 EUR (Piedāvājums 1: SIA “Energolukss” - 12 642.40‬ EUR; Piedāvājums 2: SIA “UPS Serviss Centrs” – 14 027.50 EUR; SIA “AMBK” - 17 100 EUR)
1.3. Tirgus izpēte Nr. 5-7/24 - “E-apmācību platformas izstrāde un uzturēšana” - vidēji 30 000 EUR (Piedāvājums 1: SIA “Baltijas Datoru akadēmija” - 29 700 EUR)
2. Izmaksu pozīcija: Finanšu izlūkošanas datu saņemšanas un analīzes sistēmas pielāgošana datu apmaiņai ar TAI – 154 000 EUR
2.1. Tirgus izpēte Nr.5-7/22 - “goAML sistēmas datu vizualizācijas, apmaiņas un validāciju procesu pilnveide” - 154 000 EUR (bez 2.1.3. pozīcijas)
2.1.1. Lietojumprogrammu programmēšanas saskarnes izstrāde goAML datubāzei - 87 000 ( Piedāvājums1: SIA “Cloud Enterprise Systems”80000; Piedāvājums2: SIA “Corporate Systems” 60000;SIA DIVI Grupa 120 000)
2.1.2. “Datu iesniegšanas risinājumu izstrāde, balstoties uz goAML datu iesniegšanas pakalpi”  - 67 000 ( Piedāvājums1: SIA “Cloud Enterprise Systems” 60 000 EUR; Piedāvājums2: SIA “Corporate Systems” 40000 EUR; SIA DIVI Grupa 100 000 EUR)
2.1.3. “Datu apkopošanas un vizualizācijas paneļa izveide goAML sistēmā uzkrātajiem datiem” – 55 000 EUR (tiek iekļauts 1. pozīcijā) (Piedāvājums1: SIA “Cloud Enterprise Systems” 60000 EUR; Piedāvājums2: SIA “Corporate Systems” 25000 EUR;SIA DIVI Grupa 80 000 EUR) 
3. Izmaksu pozīcija: Iesaistīto pušu starpsistēmu savienojumu izveide, nodrošinot akreditētu šifrēšanu un informācijas aizsardzību, t.sk. infrastruktūras iegāde – 312 810 EUR (bez PVN)
3.1. Tirgus izpēte Nr.5-7/19 - “Datu analīzes un stratēģiskās koordinācijas infrastruktūras izveide Finanšu izlūkošanas dienesta vajadzībām”  - 261 810 (	Piedāvājums 1: SIA "Multicore" - 319300 EUR; Piedāvājums 2: SIA “Adaptive” – 244 000 EUR; Piedāvājums 3: SIA “Datakom” – 278 525 EUR)
3.2. Tirgus izpēte Nr.75-7/21 - “Garantēta vienvirziena tīkla savienojuma datu diodes iegāde augsta riska datu pārsūtīšanai” - 51 000 (Piedāvājums1: SIA WeAreDots - 50 740 EUR; Piedāvājums2: SIA Hermitage Solutions - 51 740 EUR)
4. Izmaksu pozīcija : Nokomplektēta drošā un moderni aprīkota stratēģiskās komunikācijas telpa – 157 000 EUR 
4.1. Tirgus izpēte Nr.5-7/15 - “Stratēģiskās komunikācijas telpas ierīkošana un pielāgošana Finanšu izlūkošanas dienesta vajadzībām” (Piedāvājums1: SIA SOLAVI – 176 915 EUR; Piedāvājums2: ProVIsion Baltic SIA – 124 445.20 EUR; Piedāvājums3: SIA AMICORUM - 169 979 EUR)
5. Izmaksu pozīcija: Nokomplektēta e-apmācību nodrošināšanas telpa – 251 000 EUR 
5.1. Tirgus izpēte Nr.5-7/18 - “E-apmācību telpas ierīkošana, pielāgošana un komplektācija Finanšu izlūkošanas dienesta vajadzībām” (Piedāvājums1: SIA SOLAVI – 279 201 EUR; Piedāvājums2: ProVIsion Baltic SIA – 215 614.20 EUR; Piedāvājums3: SIA AMICORUM - 257 061.30EUR)
6. Izmaksu pozīcija: IT platformas satura izstrāde, tai skaitā e-apmācību moduļi par NILLTPFN jautājumiem – 220 000 EUR
6.1. Tirgus izpēte Nr.5-7/17 - “E-apmācību satura izstrāde noziedzīgi iegūtu līdzekļu legalizācijas un terorisma un proliferācijas finansēšanas novēršanas jomā” (Piedāvājums1: Baltijas datur akadēmija – 320 000 EUR;Piedāvājums2: RTU Tāmācības studiju centra – 190 000 EUR; Piedāvājums3: PricewaterhouseCoopers SIA – EUR 150 000 EUR)
7. Izmaksu pozīcija: Speciālistu piesaiste datu analīzei un vadības algoritmu izstrādei – 107 200 EUR (divu ekpertu piesaiste, vidējās izmaksas)
7.1. Tirgus izpēte Nr.5-7/20 - “Speciālistu piesaiste datu analīzei un vadības algoritmu izstrādei – intensīva pieejamo datu izpētei un zināšanu apguvei AML problēmjautājumu virzienā”
7.1.1. Piedāvājums1 – ekspertu novērtējums: Agris Ņikitenko (Profesors Dr. sc. ing. (RTU Datorzinātnes un informācijas tehnoloģijas fakultātes dekāns) - 41 600 EUR
7.1.2. Piedāvājums2 – ekspertu novērtējums: Kārlis Čerāns (Dr.dat., asoc. prof..,  LU Matemātikas un informātikas institūts) - 61 600 EUR 
7.1.3.  Piedāvājums3  – ekspertu novērtējums: Ilze Andersone RTU Datorzinātņu un Informācijas Tehnoloģiju fakultāte MISIK docente, vadošā pētniece - 57 600 EUR
8. Izmaksu pozīcija: Tehnoloģiski analītiskā platforma kopā 
8.1. Tirgus izpēti Nr.5-7/25 - “Augstas veiktspējas tehnoloģiski analītiskās platformas izveide, mašīnmācības uzdevumu risināšanai”  - Mašinmācības un Aprēķinu serveri - 152 000  EUR(piedāvājums1: SIA Datakom 152 000 EUR) </t>
  </si>
  <si>
    <t xml:space="preserve">Projekta paredzamās izmaksas balstītas uz veiktājām tirgus izpētēm par paredzēto izmaksu apmēru, saskaņā ar FID iekšējo kārtību "Iepirkumu organizēšanas kārtība". Veiktas sekojošās tirgus izpētes un sagatavoti to apkopojumi:  
- nr.5-7/25 (31.03.2021) "Augstas veiktspējas tehnoloģiski analītiskās platformas izveide, mašīnmācības uzdevumu risināšanai"
- nr.5-7/24 (31.03.2021) "E-apmācību platformas izstrāde un uzturēšana"
- nr.5-7/23 (31.03.2021) "Vienota un centralizēta nepārtrauktās elektroenerģijas aizsardzības sistēmas iegāde Finanšu izlūkošanas dienestam"
- nr.5-7/22 (30.03.2021) "goAML sistēmas datu vizualizācijas, apmaiņas un validāciju procesu pilnveide"
- nr. 5-7/21 (30.03.2021) "Garantēta vienvirziena tīkla savienojuma datu diodes iegāde augsta riska datu pārsūtīšanai"
- nr. 5-7/20 (30.03.2021) "Speciālistu piesaiste datu analīzei un vadības algoritmu izstrādei – intensīva pieejamo datu izpētei un zināšanu apguvei AML problēmjautājumu virzienā"; 
- nr. 5-7/19 (29.03.2021) -  "Datu analīzes un stratēģiskās koordinācijas infrastruktūras izveide Finanšu izlūkošanas dienesta vajadzībām”, 
- nr.5-7/18 (29.03.2021) -  “E-apmācību telpas ierīkošana, pielāgošana un komplektācija Finanšu izlūkošanas dienesta vajadzībām”, 
- nr. 5-7/17 (29.03.2021) -  "E-apmācību satura izstrāde noziedzīgi iegūtu līdzekļu legalizācijas un terorisma un proliferācijas finansēšanas novēršanas jomā"; 
- nr. 5-7/16 (29.03.2021) - “Finanšu izlūkošanas komunikācijas platformas pilnveide noziedzīgi iegūtu līdzekļu legalizācijas un terorisma un proliferācijas finansēšanas novēršanas koordinācijai”; 
- nr.5-7/15 (29.03.2021)	- “Stratēģiskās komunikācijas telpas ierīkošana un pielāgošana Finanšu izlūkošanas dienesta vajadzībām”. 
Apkopojumi pieejami pēc pieprasījuma.	</t>
  </si>
  <si>
    <t>Investīcijas ietvaros plānots:
1.  īstenot reģionālo un ENAP izmeklētāju CAMS sertifikāciju, kur saskaņā ar Latvijā pieejamās sertificētās apmācību iestādes Rīgas Tehniskās universitātes Rīgas Biznes skolas publiski pieejamo informāciju viena izmeklētāja CAMS sertifikāta kursu izmaksas sastāda 2760,- EUR.  Investīcijas ietvaros plānotas 20 izmeklētāju sertifikācijas apmācības.
2.Lai jaunajos dzīves apstākļos, kad izmeklēšanas darba nepārtrauktība jānodrošina arī ilgstošu pandēmiju ietvaros, būtiski ir visus izmeklēšanā iesaistītos izmeklētājus un centrālās/reģionālās vienības aprīkot ar mobilam darbam nepieciešamajiem tehniskajiem līdzekļiem un atbilstošiem datu apstrādes un glabātuvju apjomiem. Atbilstoši projekta ietvaros plānots iegādāties  portatīvos datorus, dok.stacijas un portatīvos printerus, kas saskaņā ar Elektroniskajā iepirkumu sistēmā minēto viena komplekta cena sastādā ne mazāk kā 1785,- EUR.  Investīcijas ietvaros plānots aprīkot 200 izmeklētājus ar mobilu tehnisko aprīkojumu (portatīvie datori, dok.satcijas un vairākām vienībām kopīgi 30 portatīvie printeri)
3. Savukārt, lai nodrošinātu efektīvu komunikāciju, šobrīd visvājāk aprīkotajām reģionālajām vienībām nepieciešami 3 videokonferenču iekārtu komplekti un licences - kur atbilstoši Elektroniskajā iepirkumu sistēmā pieejamie dati liecina, ka Iekšlietu kopējām tīkla prasībām atbilstošs komplekts maksā vidēji 7257,- EUR.
4. Kā minēts iepriekš, lai ekonomisko noziegumu izmeklēšanā reģionālo izmeklētāju darbība varētu tikt nodrošināta pietiekamā profesionālā līmenī un reģionu izmeklētājiem būtu vienlīdz kvalitatīva datu apstrāde un apmaiņa ar centrālājām Ekonomisko noziegumu izmeklēšanas vienībām, nepieciešama lielapjoma serveru iegāde 4 Latvijas reģionu vienībām. Atbilstoši Elektronsikās iepirkumu sistēmas datiem, 1 lielapjoma servera izmaksas sastāda 103306,-EUR. 
5. Lai pilnvērtīgi īstenotu ekonomisko noziegumu izmeklēšanas kapacitātes stiprināšanu atbilstoši mūsdienu tehnoloģiskajām un dzīves apstākļu diktētajām prasībām, plānots speciāli ekonomisko noziegumu izmeklētāju pratināšanas un protokolu prasībām īstenot runas tehnoloģiju treniņu programmu. 4-5H audio+anotācija testam. Atbilstoši tirgus izpētei provizoriskas runas tehnoloģijas trenēšanai 100H anotēta audio+1000H audio, minimums 5 miljoni teikumu - aptuvenās izmaksas sastādītu 87490,- EUR.
6. Nolūkā stiprināt reģionos vides noziegumu apkarošanu un novēršanu, plānotas vienību mobilitātes stiprināšanas un nodrošināšanas iespējas, turklāt faktiskos vides apstākļos, kuros iespējams novērst pārkāpumu pret dabas vidi. Lai šo mērķi īstenotu, plānots reģionālās kontroles vienības aprīkot ar specializēto aprīkojumu un apģērbu: iegādāties 30 termovizorus, kur viena termovizora provizoriskā cena sastāda 3058, EUR, 50 dronus, kur viena drona izmaksas sastāda aptuveni 413,- EUR, 140 īpaši izturīgus mobilos telefonus, kur viena telefona provizoriskas izmaksas ir 300,- EUR, 20  specapģērbu komplektus, kur viena komplekta izmaksas provizoriski sastādītu 578,- EUR, kā arī 5 mednieku kameras, kur vienas kameras cena provizoriski sastāda 207,- EUR.                                         7. Līdz vides noziegumu novēršanas un apkarošanas vienību darbības uzsākšanai 2023.gadā un arī pēc tās, lai identificētu un pilnveidotu iesaistīto dienestu pienākumu izpildi un uzlabotu savstarpējos sadarbības aspektus ar Valsts vides dienestu un Valsts meža dienestu, kā arī citām Valsts policijas struktūrvienībām, plānoti 5 reģionālie semināri, kuros iecerēts pilnveidot zināšanas normatīvajos aktos pret vides noziegumiem, diskutēt par nepieciešamiem uzlabojumiem iestāžu sadarbībā, nolūkā izstrādāt vienotu sadarbību koordinējošu sistēmu. Viena semināra provizoriskās izmaksas sastāda 920,- EUR.
Provizoriskas izmaksas šajā sadaļā norādītas bez pievienotās vērtības nodokļa.</t>
  </si>
  <si>
    <t>Instalētā atjaunojamo energoresursu jauda (MW)</t>
  </si>
  <si>
    <t>Ekonomikas ministrija, ALTUM</t>
  </si>
  <si>
    <t>Kavēta programmas uzsākšana.
Nepietiekams skaits projektu, kas kvalificējas programmai.</t>
  </si>
  <si>
    <t>SEG emisiju ietaupījums, Co2 ekvivalenta t/gadā</t>
  </si>
  <si>
    <t xml:space="preserve">EDIC un reģionālajiem uzņēmējdarbības centriem neizdosies sasniegt uzņēmējus, atšķitīga ieinteresētība dažādos reģionos. EDIC darbības uzsākšana būtiski kavējas, ņemot vērā ieilgušo EK veikto atlasi. </t>
  </si>
  <si>
    <t xml:space="preserve">Plānošanas reģioni saņems finansējumu uz MK rīkojuma pamata, lai darbotos kā saskarmes punkti ar EDIC reģionos. </t>
  </si>
  <si>
    <t>MK rīkojums par reģionālo uzņēmējdarbības centru īstenojamajiem pasākumiem</t>
  </si>
  <si>
    <t xml:space="preserve">Digitālā brieduma tests ir EDIC interneta vietnē pieejams digitāls rīks, kas novērtē uzņēmuma digitālo briedumu dažādos aspektos un ko uzņēmums var aizpildīt patstāvīgi vai ar konsultanta palīdzību. </t>
  </si>
  <si>
    <t xml:space="preserve">Atskaites punkts uzskatāms par sasniegtu, kad digitālā brieduma tests ir funkcionējošs un pieejams EDIC klientiem. 
</t>
  </si>
  <si>
    <t>Uzņēmumu skaits, kas saņem nefinansiālu atbalstu (Veikts digitālā brieduma tests un saņemts mentorings digitālās transformācijas ceļa kartes izveidei)</t>
  </si>
  <si>
    <t>CFLA piešķirtie granti (veikta granta izmaksa) investīcijām programmas ietvaros, kur viena granta apmērs paredzēts līdz 1 000000 EUR  Rezultatīvais rādītājs uzskatāms par izpildītu, kad ir ticis noslēgts līgums starp komersantu un CFLA par projekta izpildi.</t>
  </si>
  <si>
    <t>Piesaistītais privātais finansējums</t>
  </si>
  <si>
    <t xml:space="preserve">Piesaistītais privātais finansējums no komersantiem. </t>
  </si>
  <si>
    <t>Noslēgtā līguma un projekta dati apliecina privāto investīciju ieguldījumu projektā</t>
  </si>
  <si>
    <t xml:space="preserve">Piesaistītais privātais finansējums no komersantiem </t>
  </si>
  <si>
    <t>Riski: Nepieteikams pieprasījums pēc programmas, kas var  ietekmēt piesaistītā privātā finansējuma apjomu.
Pieņēmumi:
Tiek pieņemts, ka tiek piesaistītas privātās investīcijas katram projketam 25%, kas ir brīvas no valsts atbalsta.</t>
  </si>
  <si>
    <t>Altum noslēgtie aizdevuma līgumi un projketa dati, kas pierāda privāto investīciju ieguldījumu projektā.</t>
  </si>
  <si>
    <t>Potenciālais risks - ņemot vērā, ka likumprojekts izskatīts Saiemas sēdes 3.lasījumā, bet vēl nav izsludināts, pastāv risks, ka likumprojekts tiek atgriezts atpakaļ un netiek izsludināts</t>
  </si>
  <si>
    <t>Likumprojekts stājas spēkā</t>
  </si>
  <si>
    <t>Ministru kabinets apstiprinājis „Mājokļu pieejamības pamatnostādnes”  </t>
  </si>
  <si>
    <t>n/a </t>
  </si>
  <si>
    <t>2.cet. </t>
  </si>
  <si>
    <t>2022 </t>
  </si>
  <si>
    <t>Ekonomikas ministrija </t>
  </si>
  <si>
    <t>Mājokļu pieejamības pamatnostādnes radīs kopēju ietvaru mājokļu pieejamības jautājumu risināšanai Latvijā, ietverot rīcības virzienus, politikas rādītājus un uzdevumu kopumu mājokļu pieejamības veicināšanai, paredzot risinājumus tam, lai atbalstu mājokļu pieejamības nodrošināšanai saņem dažādu veidu un ienākumu līmeņu mājsaimniecības, lai atbalsta mehānismi un regulējums veicina gan esošā dzīvojamā fonda sakārtošanu, gan jauna dzīvojamā fonda attīstīšanos. </t>
  </si>
  <si>
    <t>Potenciālais risks –  kavējas pamatnostādņu apstiprināšana MK ieilgušu diskusiju dēļ par pamatnostādnēs ietvertajiem rīcības virzieniem un uzdevumiem </t>
  </si>
  <si>
    <t>MK pieņemts lēmums par pamatnostādņu apstiprināšanu </t>
  </si>
  <si>
    <t>Aizkavējās projektu iesniegšanas un / vai vērtēšana</t>
  </si>
  <si>
    <t>Mājsaimniecības ar uzlabotu energoefektivitāti</t>
  </si>
  <si>
    <t>Aizkavēta regulējošo MK noteikumu saskaņošana ar visām iesaistītajām pusēm un /vai kavējās projektu īstenošana.</t>
  </si>
  <si>
    <t xml:space="preserve">Programmas nosacījumu izstrāde un programmas ieviešana ciešā sadarbībā ar ALTUM un partneriem </t>
  </si>
  <si>
    <t>MWh/gadā</t>
  </si>
  <si>
    <t xml:space="preserve">Programmas nosacījumu izstrāde un programmas ieviešana ciešā sadarbībā ar partneriem </t>
  </si>
  <si>
    <t>Darbības programmas Latvijai 2021.-2027.gadam 2.1.1.SAM "Energoefektivitātes veicināšana un siltumnīcefekta gāzu emisiju samazināšana" plānotais pasākums "Energoefektivitātes paaugstināšana dzīvojamās ēkās", kam indikatīvi paredzēts 137,84 milj. euro liels finansējuma apjoms.</t>
  </si>
  <si>
    <t>Komercbanku aizdevumi indikatīvi ap 10 milj. EUR</t>
  </si>
  <si>
    <t xml:space="preserve">Pieņēmumi balstīti uz līdzšinējo pieredzi 2014.-2020.gada plānošanas perioda Darbības programmas "Izaugsme un nodarbinātība" 4.2.1.1. pasākumā "Veicināt energoefektivitātes paaugstināšanu dzīvojamās ēkās" </t>
  </si>
  <si>
    <t xml:space="preserve">2014.-2020.gada plānošanas perioda Darbības programmas "Izaugsme un nodarbinātība" 4.2.1.1. pasākums "Veicināt energoefektivitātes paaugstināšanu dzīvojamās ēkās" </t>
  </si>
  <si>
    <t>Altum līdzfinansējums 40 milj. EUR</t>
  </si>
  <si>
    <t>EDIC nacionālais kandidāts - Latvijas IT klasteris un konsorcija partneri</t>
  </si>
  <si>
    <t>Izmaksas noeiktas, pamatojoties uz nozares ekspertu sniegto vērtējumu</t>
  </si>
  <si>
    <t xml:space="preserve">Eksperta vērtējums </t>
  </si>
  <si>
    <t>Plāpotās izmaksas noteiktas, pamatojoties uz 1.2.1.1. pasākuma Kompetences centru programmas vēsturiskiem datiem</t>
  </si>
  <si>
    <t>Centrālās finanšu un līgumu aģentūras rīcībā esošie projektu dati.</t>
  </si>
  <si>
    <t>1.2.1.1. Atbalsts jaunu produktu un tehnoloģiju izstrādei kompetences centru ietvaros, 2. kārta</t>
  </si>
  <si>
    <t>KP VIS dati par Informācijas un komunikācijas kompetences centra 2. kārtas projektiem (projekti ar statusu "līgums" un "pabeigts")</t>
  </si>
  <si>
    <t>5 - 010 - MVU digitalizācija (ieskaitot e-komerciju, e-komercdarbību un tīklā savienotus uzņēmējdarbības procesus, digitālās inovācijas centrus, dzīves laboratorijas, tīmekļa uzņēmējus un jaunizveidotus IKT uzņēmumus, B2B)
010a - Lielo uzņēmumu digitalizācija (tostarp e-komercija, e-darījumi un uzņēmējdarbības procesi tīklā, digitālās inovācijas centri, “dzīvās laboratorijas”, tīmekļa uzņēmēji un IKT jaunuzņēmumi, B2B)</t>
  </si>
  <si>
    <t>14-20 perioda 1.2.1.4.projekta dati, Altum programmas un risku izvērtējuma pieņēmumi</t>
  </si>
  <si>
    <t xml:space="preserve">darbības programmas "Izaugsme un nodarbinātība" 1.2.1. specifiskā atbalsta mērķa "Palielināt privātā sektora investīcijas P&amp;A" 1.2.1.4. pasākumu "Atbalsts jaunu produktu ieviešanai ražošanā" </t>
  </si>
  <si>
    <t>KP VIS dati (projekti ar statusu "līgums" un "pabeigts")</t>
  </si>
  <si>
    <t>14-20 perioda 1.2.2.1. un 1.2.2.3. projekta dati</t>
  </si>
  <si>
    <t xml:space="preserve">Darbības programmas "Izaugsme un nodarbinātība" 1.2.2.
-  specifiskā atbalsta mērķa "Veicināt inovāciju ieviešanu komersantos" 1.2.2.1. pasākuma "Atbalsts nodarbināto apmācībām" pirmās un otrās projektu iesniegumu atlases kārtas īstenošanas noteikumi
- specifiskā atbalsta mērķa "Veicināt inovāciju ieviešanu komersantos" 1.2.2.3. pasākuma "Atbalsts IKT un netehnoloģiskām apmācībām, kā arī apmācībām, lai sekmētu investoru piesaisti" īstenošanas noteikumi
</t>
  </si>
  <si>
    <t xml:space="preserve">(1) Ekonomikas ministrijas iepirktais tipveida būvprojekts daudzdzīvokļu dzīvojamās mājas izbūvei, kas ietver būvniecības īstenošanas tāmi
(2) Nosakot Finansēšanas fonda ietvaros aizdevumu un grantu administrēšanas un uzraudzības izmaksas, ir apzinātas potenciālās Altum izmaksas. Savukārt, lai noteiktu uzraudzības izmaksas, kas saistītas ar VTNP un MK noteikumu nosacījumu ievērošanu, ir apzinātas potenciālās uzraudzības izmaksas valsts kapitālsabiedrībai.
</t>
  </si>
  <si>
    <t>Apstiprināts Valsts pārvaldes modernizācijas plāns līdz 2022.gada beigām</t>
  </si>
  <si>
    <t>Izstrādāts Valsts pārvaldes modernizācijas plāns</t>
  </si>
  <si>
    <t>Nodrošināta publiskās pārvaldes attīstības plānošana un galveno prioritāšu noteikšana, izstrādājot Valsts pārvaldes modernizācijas plānu. Plāns apstiprināts Ministru kabinetā un uzsākta tā īstenošana.</t>
  </si>
  <si>
    <t>Kavēšanās ar Valsts pārvaldes modernizācijas plāna apstiprināšanu politiskā atbalsta trūkuma dēļ. Finansējuma trūkums atsevišķu plāna prioritāšu īstenošanai.</t>
  </si>
  <si>
    <t>Apstiprināts Valsts pārvaldes modernizācijas plāns. Lēmuma pieņemšana Ministru kabinetā.</t>
  </si>
  <si>
    <t>Izveidots Vienots risinājums kā priekšnosacījums centralizētu pakalpojumu sniegšanai</t>
  </si>
  <si>
    <t>Izstrādāts Vienoto pakalpojumu centra koncepts, ko apstiprinājis Ministru kabinets un sākta publiskās pārvaldes atbalsta funkciju (vismaz grāmatvedība un personāla lietvedība) pakāpeniska centralizācija, nodrošinot paradigmas maiņu, resursu ekonomiju un kvalitātes pilnveidi publiskās pārvaldes darbībā. Vienots risinājums ietver gan centralizācijas koncepta realizāciju pēc vienotiem standartiem, gan digitālu rīku izmantošanu centralizācijas procesā.</t>
  </si>
  <si>
    <t>Poltiiskā atbalsta trūkums Vienoto pakalpojumu centra koncepta apstiprināšanai. Finansējuma trūkums vērienīgas atbalsta funkciju centralizācijas reformas īstenošanai. Institūciju nevēlēšanās optimālos laika termiņos centralizēt atbalsta funkcijas.</t>
  </si>
  <si>
    <t>Valsts kancelejas un Valsts kases grāmatvedības un personāla resursu uzskaites dati par atbalsta funkciju centralizācijas progresu.</t>
  </si>
  <si>
    <t>Līdz 2025.gada vidum normatīvās bāzes sakārtošana saistībā ar inovāciju eko-sistēmu</t>
  </si>
  <si>
    <t>Līdz 2025.gada vidum nodrošināta inovāciju laboratorijas darbība un laboratorijas infrastruktūra</t>
  </si>
  <si>
    <t xml:space="preserve">Esošo analītisko risinājumu modernizācija </t>
  </si>
  <si>
    <t>VID NM informācija (juridiskās u fiziskās personas), valsts nozīmes trešo pušu reģistri</t>
  </si>
  <si>
    <t>Nodrošināt esošos riska sistēmu migrāciju uz vienotu analītisko platformu. Izstrādāt un ieviests modernizētu Fizisko personu riska sistēmu (ietverot amatpersonu risku analīzi), Akcīzes nodokļu risku vadības sistēmu. Nodrošināt ESKORT sistēmas darbību uz SAP HANA datu bāzes.</t>
  </si>
  <si>
    <t>Risks, ka VID speciālistu un IS piegādātāju kapacitāte ir nepietiekama esošo sistēmu modernozācijai, jo iespējami neplānoti darbi, kas saistīti ar nodokļu jomas mainību. Kā rezultāts - tiks ietekmēti projektu īstenošanas termiņi.</t>
  </si>
  <si>
    <t>Mērķu sasniegšanas pārbaudes mehānisms paredz atbilstības izvērtējumu VID attīstības stratēģiskajam plānam 2020.g.-2022.g.</t>
  </si>
  <si>
    <t>Jaunu analīzes sistēmu izstrāde un ieviešana</t>
  </si>
  <si>
    <t>Izstrādāt  un ieviest nodokļu maksātāju segmentācijas sistēmu (tai skaitā, nodrošināt integrāciju ar Publicējamo datu bāzi un datu vizualizāciju EDS). Nodrošināt šīs informācijas integrāciju Nodokļa maksātāja 360 grādu analīzē</t>
  </si>
  <si>
    <t xml:space="preserve">Risks, ka projekta  iterāciju  īstenošana var tikt ietekmēta potenciālās darbietilpības un termiņu ietekmji dēļ, ko var izraisīt mainīgas nodokļu jomas prasības. </t>
  </si>
  <si>
    <t>Personāla apmācības darbam ar analītisko platformu, konsultācijas</t>
  </si>
  <si>
    <t>Nodrošināt VID speciālistu apmācības darbam ar SAP HANA tehnoloģisko platformu (18  apmācību grupas, katrā līdz 5 klausītājiem). Apmācības orientēt uz analītiķu un sistēmas administratoru sagatavošanu.</t>
  </si>
  <si>
    <t>Mērķa sasniegšana tiks izvērtēta atbilstoši VID darba plānam konkrētam atskaites gadam.</t>
  </si>
  <si>
    <t>Programmatūras izstrādes izmaksās ir iekļauti visi posmi, sākot, ar koncepciju,programmatūras  projektējuma un specifikācijas izstrādi, programmatūras pavadošās dokumentācijas izstrādi, līdz pat testēšanas un verifkācijas plānam (skat. kolonnā AD norādītos avotus)</t>
  </si>
  <si>
    <t>Latvijā apstiprinātie programmatūras izstrādes standarti LVS 65:1996 - LVS 75:1996 (https://www.lvs.lv/lv/products/ics/98)</t>
  </si>
  <si>
    <t xml:space="preserve"> n/a</t>
  </si>
  <si>
    <t>km</t>
  </si>
  <si>
    <t>Aprēķinu metodē par pamatu ir ņemta Valsts administrācijas skolas līdzšinējā pieredze, vēsturiskie dati, statistiskie un finansiālie dati, kā arī 2020.gadā veiktajā izvērtējumā "Eiropas Sociālā fonda investīciju efektivitātes un ietekmes izvērtējums valsts pārvaldes attīstībā un nodarbināto profesionālajā pilnveidē" izteiktie priekšlikumi par mācību kvalitātes uzlabošanu. Digitālo prasmju kompetences celšana ir paredzēta trīs virzienos: 1) Vispārējās digitālās prasmes  publiskās pārvaldes darbiniekiem 3117000 EUR  jeb 37,78% apmērā. 10% no šī finansējuma jeb 311700 EUR ir nepieiešams kompetenču ietvaru un mācību programmu izvedei, 5% jeb 155850 EUR tiks novirzīti prasmju testēšanas nodrošināšanai, 25,66% jeb 800000 EUR tiks novorzīti e-apmācīnu īstenošanai, ir zināms, ka e-apmācību kursa izmaksas sastāda 40000 EUR, līdz ar to ir plānots izstrādāt 20 e-kursus un viena e-kursā apmācīto skaits būtu 2000 jeb 20 EUR par vienību, vadītām apmācībām ir plānots 1849450 jeb 59,33%, vidējas izmaksas 1 vienībai sastāda 180 EUR vebināru formātam, bet klātienes mācībām 193EUR (180 EUR apmācības + 6 EUR telpas + 7 EUR kafijas pauzes) aprēķina proporcija sastāda 50% vebināri un 50% klātienes mācības, līdz ar to apmācīto skaits sastāda 9916. 2) Specifiskās prasmes atbilstoši publiskās pārvaldes profesionālajām vajadzībām sastāda 2440500 EUR jeb 29,58%. 10% no šīs summas tiks novirzīti kompetenču ietvara un mācību programmu ietvaru izveidei, kas sastāda 244050 EUR, atlikušais finansējums tiks novirzīts apmācību veikšanai 2196450 EUR jeb 90%, kur vienas vienības cena sastāda 180 EUR vebināra formā, bet 193 EUR klātienes formā (180 EUR apmācības + 6 EUR telpas + 7 EUR kafijas pauze) proporcija aprēķinam tiek rēķināta 50% vebināri un 50% klātienes mācības, kas sastāda 11777 apmācītos. 3) Specializētās apmācības un atbalsta pasākumi tiek plānoti 1207500 EUR jeb 14,63% apmērā, visa summa tiks novirzīta augstākā līmeņa digitālo mācību nodrošināšanai gan LR, gan ārvalstīs, piesaistot arī ārvalstu lektorus, līdz ar to vienas vienības izmaksas tiek plānotas 1000 EUR dienā jeb 1207 vienības. Papildus jau minētajām izmaksām ir plānotas 15% izmaksas projekta īstenošanas un administrēšanas personālam, kas sastāda 1237500 EUR, kā arī 3% tiek paredzēti ietekmes/pētniecības izvērtējumu veikšanai , kas sastāda 247500 EUR.</t>
  </si>
  <si>
    <t xml:space="preserve">Atskaites punktā tiks uzskaitīts izveidotais izglītības programmu piedāvājums, ieskaitot digitālo prasmju pilnveides programmu piedāvājumu, NVA klientiem. </t>
  </si>
  <si>
    <t>6.3.1.1.i. Atvērta, caurskatāma, godprātīga un atbildīga publiskā pārvalde</t>
  </si>
  <si>
    <t>6.3.1.2.i. Publiskās pārvaldes profesionalizācija un administratīvās un kapacitātes stiprināšana</t>
  </si>
  <si>
    <t>likuma vara</t>
  </si>
  <si>
    <t xml:space="preserve">3.1.2.5.i. Bezdarbnieku, darba meklētāju un bezdarba riskam pakļauto iedzīvotāju iesaiste darba tirgū </t>
  </si>
  <si>
    <t>Kriminālvajāšanai nodoto kriminālprocesu īpatsvara pieaugums</t>
  </si>
  <si>
    <t>SM</t>
  </si>
  <si>
    <t>Pasažieru pārvadājumiem uzlabota, pielāgota, elektrificēta dzelzceļa līnija</t>
  </si>
  <si>
    <t>VAS "Latvijas dzelzceļš",  Rīgas Dome</t>
  </si>
  <si>
    <t>Investīcijas paredzēts izmantot šādām darbībām:
- dzelzceļa tīkla elektrifikācija un dzelzceļa infrastruktūras pārbūve.</t>
  </si>
  <si>
    <t xml:space="preserve">Rādītāja sasniegšana atkarīga no pieejamā finansējuma apjoma ANM plāna un citu finanšu avotu ietvaros.  Pilnvērtīgai reformas īstenošanai ieguldījumi jāturpina arī pēc 2026.gada. Līdz 2026.gadam pieejamā ANM finansējuma ieguldījuma risks ir saistīts 
 ar ieguldījumiem, kas nav sinerģiski, kompleksi, jo tikai tā varēs nodrošināt pasažieriem pievilcīgu un  privātajam autotransportam konkurētspējīgu sabiedrisko transportu RMA. </t>
  </si>
  <si>
    <t xml:space="preserve">Veikti sinerģiski, kompleksi ieguldījumi bezemisiju sabiedriskā transporta attīstībā (prioritāri sliežu) un pieaugusi RMA svārstmigrācijas iedzīvotāju izvēle par labu sabiedriskajam transportam. </t>
  </si>
  <si>
    <t>Pilsētas - piepilsētas elektrovilcienu (bateriju elektrovilcieni) skaita pieaugums</t>
  </si>
  <si>
    <t>Satiksmes ministrija
AS "Pasažieru vilciens"</t>
  </si>
  <si>
    <t>Investīcijas paredzēts izmantot šādām darbībām:
- bezemisiju ritekļu (bateriju elektrovilcieni - BEMU) iegāde.</t>
  </si>
  <si>
    <t xml:space="preserve">Rādītāja sasniegšana atkarīga no pieejamā finansējuma apjoma ANM plāna un citu finanšu avotu ietvaros.  Pilnvērtīgai reformas īstenošanai ieguldījumi jāturpina arī pēc 2026.gada. </t>
  </si>
  <si>
    <t>Veikti sinerģiski, kompleksi ieguldījumi bezemisiju sabiedriskā transporta attīstībā.</t>
  </si>
  <si>
    <t>Rīgas pilsētas elektrotransporta vienību skaita pieaugums (elektroautobusi, tramvaji)</t>
  </si>
  <si>
    <t>RP SIA “Rīgas satiksme”</t>
  </si>
  <si>
    <t>Investīcijas paredzēts izmantot šādām darbībām:
- bezemisiju pilsētas sabiedriskā transporta  iegāde, t.i., elektroautobusi un tramvaji.</t>
  </si>
  <si>
    <t>Rādītāja sasniegšana atkarīga no pieejamā finansējuma apjoma ANM plāna un citu finanšu avotu ietvaros.  Pilnvērtīgai reformas īstenošanai ieguldījumi jāturpina arī pēc 2026.gada.</t>
  </si>
  <si>
    <t>Tīra sabiedriskā transporta infrastruktūra</t>
  </si>
  <si>
    <t>RP SIA “Rīgas satiksme”, Rīgas Dome</t>
  </si>
  <si>
    <t>Investīcijas paredzēts izmantot šādām darbībām:
- neatkarīgas sabiedriskā transporta līnijas izbūvei;
- tramvaja līnijas pagarinājums</t>
  </si>
  <si>
    <t>Veloceļu infarstruktūras pieaugums Rīgas pilsētā un Pierīgā (daļa no RMA)</t>
  </si>
  <si>
    <t xml:space="preserve">Rīgas Dome;
Rīgas plānošanas reģions
</t>
  </si>
  <si>
    <t>Investīcijas paredzēts izmantot maģistrālās velo infrastruktūras izveidei Rīgā un Pierīgā.</t>
  </si>
  <si>
    <t>Ieguldījumu veikšanā svarīgi ir nodrošināt,  veloinfrastruktūras sasaisti Rīgas pilsētā un blakus esošo pašvaldību teritorijās, bet vienlaikus tas ir risks.</t>
  </si>
  <si>
    <t>Veikti ieguldījumi veloinfrastruktūras izveidē</t>
  </si>
  <si>
    <t>Projektu pieteicēja (LDz) sniegtā informācija.</t>
  </si>
  <si>
    <t>Izmaksu aplēses ir indikatīvas un balstītas uz līdzšinējo pieredzi, kā arī uz realizācijā esošu projektu izmaksām. (Vienības izmaksas pieņēmums: 1 km BRT līnija = 7 024 382 EUR, 1 km tramvaja līnija = 7 324 625 EUR, 1 MP = 2 939 911 EUR)</t>
  </si>
  <si>
    <t>Projektu pieteicēja (RPP;RS) sniegtā informācija.</t>
  </si>
  <si>
    <t>Izmaksas ir norādītas, pamatojoties uz attīstības plānošanas dokumentos norādītajiem indikatīvi iekļautajiem finansējumiem, kā arī vienlaikus izmaksas tiek balstītas uz iepriekš īstenoto projektu izmaksām, turklāt pirms ANM finansējuma saņemšanas tiks veikta izmaksu un ieguvumu analīze. (Vienības izmaksas pieņēmums: 1 km veloceļa = 565 803 EUR)</t>
  </si>
  <si>
    <t xml:space="preserve">Datu avots būs Veselības ministrijas kā vadošās valsts pārvaldes iestādes veselības nozarē informācija par dokumentu kopuma apstiprināšanu sistēmas ieviešanā
</t>
  </si>
  <si>
    <t>Normatīvais regulējums publisko iepirkumu līgumu reģistra piemērošanai.</t>
  </si>
  <si>
    <t>Grozījumi publisko iepirkumu jomu regulējošos tiesību aktos.</t>
  </si>
  <si>
    <t>FM</t>
  </si>
  <si>
    <t>Pieņemti grozījumi publisko iepirkumu jomu regulējošos tiesību aktos, paredzot līgumu reģistru, kurā strukturēti apkopota informācija par noslēgtajiem iepirkuma līgumiem un vispārīgajām vienošanām un to faktisko izpildi (t.sk. par faktiskajām izmaksām un faktiskajiem termiņiem).</t>
  </si>
  <si>
    <t>Risks – izstrādātais normatīvais regulējums netiek pieņemts (atbalstīts).</t>
  </si>
  <si>
    <t>Tiesību aktu publicēšana www.likumi.lv</t>
  </si>
  <si>
    <t>Izveidots publisko iepirkumu līgumu reģistrs.</t>
  </si>
  <si>
    <t>Izstrādāts un produkcijā pieejams tehniskais risinājums</t>
  </si>
  <si>
    <t xml:space="preserve">IUB </t>
  </si>
  <si>
    <t>IUB</t>
  </si>
  <si>
    <t>Mērķis tiks uzskatīts par sasniegtu pēc publisko iepirkumu līgumu reģistra tehniskā risinājuma izstrādes un pieejamības produkcijā.</t>
  </si>
  <si>
    <t>Risks - var tikt kavēta līgumu reģistra izstrāde, jo izstrādes darbiem paredzētais laiks (6 mēneši pēc normatīvo aktu pieņemšanas) ir īss</t>
  </si>
  <si>
    <t>Līgumu reģistra informācijas pieejamība www.iub.gov.lv</t>
  </si>
  <si>
    <t>Mērķis tiks uzskatīts par sasniegtu, kad tiks pieņemti grozījumi publisko iepirkumu jomu regulējošos tiesību aktos.</t>
  </si>
  <si>
    <t xml:space="preserve"> Tiesību aktu publicēšana www.likumi.lv.</t>
  </si>
  <si>
    <t>Profesionalizācijas stratēģijas izstrāde</t>
  </si>
  <si>
    <t>Pasākumu plāns pasūtītāju kapacitātes stiprināšanai un zināšanu un prasmju pilnveidošanai</t>
  </si>
  <si>
    <t>Nepilnīgi apzinātas iepirkumu veikšanai nepieciešamās komponentes</t>
  </si>
  <si>
    <t>Ieviests pasākumu plāns</t>
  </si>
  <si>
    <t>Pētījums publisko iepirkumu centralizācijai, balstoties uz ārvalstu pieredzi</t>
  </si>
  <si>
    <t>Izstrādāts pētījums un identificētas jomas, kurās iepirkumi efektivi centralizēji</t>
  </si>
  <si>
    <t>Mērķis tiks uzskatīts par sasniegtu pēc pētījuma izstrāds</t>
  </si>
  <si>
    <t>Nav skaidri definētas jomas, kurās iepirkumi veicams cetralizēti</t>
  </si>
  <si>
    <t>Pētījuma pieejamība iub.gov.lv</t>
  </si>
  <si>
    <t>Informatībais ziņojums par publisko iepirkumu cetralizāciju</t>
  </si>
  <si>
    <t>Sagatavots ziņojums</t>
  </si>
  <si>
    <t>Mērķis tiks uzskatīts par sasniegtu pēc ziņojuma izskatīšanas Ministru kabinetā</t>
  </si>
  <si>
    <t>Ziņojums netiek atbalstīts</t>
  </si>
  <si>
    <t>Ziņojums publicēts</t>
  </si>
  <si>
    <t>Izstrādāta modernizēta Publikāciju vadības sistēma</t>
  </si>
  <si>
    <t>Izstrādāta sistēma</t>
  </si>
  <si>
    <t>Mērķis tiks uzskatīts par sasniegtu pēc sistēmas tehniskā risinājuma izstrādes.</t>
  </si>
  <si>
    <t xml:space="preserve">Nepilnīgi sagatavota sistēmas tehniskā specifikācija, aizkavēšanās ar iepirkuma rīkošanu, izstrādes darbu kavējumi </t>
  </si>
  <si>
    <t>Publikāciju vadības sistēmas pieejamība pvs.iub.gov.lv</t>
  </si>
  <si>
    <t>Definēti kritēriji riskanto tirgus sektoru, pasūtītāju un iepirkumu noteikšanai</t>
  </si>
  <si>
    <t>Definēti kritēriji</t>
  </si>
  <si>
    <t>Mērķis tiks uzskatīts par sasniegtu pēc kritēriju definēšanas</t>
  </si>
  <si>
    <t>Nepilnīgi definēti kritēriji, kas var kavēt IT risinājuma izveidi</t>
  </si>
  <si>
    <t>Definētie kritēriji nodoti IT risinājuma izveidei</t>
  </si>
  <si>
    <t>Pilnveidots  IT risinājums pasūtītāju profilu veidošanai</t>
  </si>
  <si>
    <t>Izstrādāts IT risinājums</t>
  </si>
  <si>
    <t>Mērķis tiks uzskatīts par sasniegtu pēc tehniskā IT risinājuma izstrādes.</t>
  </si>
  <si>
    <t>Pasūtītāju reitinga publiskojamās informācijas pieejamība info.iub.gov.lv</t>
  </si>
  <si>
    <t>Rādītāja sasniegšana atkarīga no pieejamā finansējuma apjoma ANM plāna un citu finanšu avotu ietvaros, kā arī pārbūvējamo un atjaunojamo ceļu posmu skaits un garums var mainīties izmaksu sadārdzinājuma vai izmaksu ietaupījuma gadījumā, pamaotojoties uz iepirkumu rezultātiem. Kopējā identificētā finansējuma summa, kas nepieciešama autoceļu pārbūvei sastāda 300 milj. EUR, kuras ietvaros varētu atbalstīt līdz pat 877,99 km valsts reģionālo un vietējo autoceļu, kuru pārbūve un atjaunošana ir prioritāra administratīvi teritoriālās reformas īstenošanai, t.sk. ANM ietvaros pieejamais finansējums ir 102 milj. EUR, kas tiks novirzīts autoceļu pārbūvei indikatīvi 234 km  garumā (prioritāri sakārtojamo autoceļu saraksts ir atspoguļots VARAM sagatavotajā informatīvajā ziņojumā "Par investīciju programmas valsts autoceļu attīstībai administratīvi teritoriālās reformas kontekstā īstenošanu", izskatīts MK 18.03.2021. sēdē).</t>
  </si>
  <si>
    <t>Izmaksas iekļauj apmācības un citus kapacitātes paaugstināšanas pasākumus pēc pašvaldību pieprasījuma un balstoties uz iepirkumu rezultātiem. Atbalsts tiks sniegts pašvaldību kapacitātei, stiprinot to darbības efektivitāti un kvalitāti, īstenojot pakalpojumu vadību pakalpojumu kvalitātes un pieejamības uzlabošanai jaunizveidotajās pašvaldībās, t.sk. paredzot: 1) pašvaldību pakalpojumu novērtējumu; 2) 	metodisko atbalstu un apmācības pakalpojumu optimizācijai/plānošanai atbilstoši demogrāfijas tendencēm pakalpojumu pieejamības un sasniedzamības uzlabošanai, administratīvā sloga mazināšanai, kā arī darbības efektivitātes un kvalitātes uzlabošanai (pakalpojumu dizaina pielietošana u.tml.); 3) pašvaldību pakalpojumu jaunu vai uzlaboto plānošanas un sniegšanas veidu pilotēšanu. Skat.detalizētu aprēķinu COSTING pielikumā.</t>
  </si>
  <si>
    <t>Ātra un efektīva muitas kontrole dzelzceļa MKP</t>
  </si>
  <si>
    <t>Muitas dienestā nodrošināta centralizētā attālinātā skenēto attēlu analīze. Attēlu analīze daļēji tiek automatizēta.</t>
  </si>
  <si>
    <t xml:space="preserve">1)  MKP "Indra" un MKP "Kārsava" dzelzceļa  rentgena iekārtu  sasaiste ar BAXE </t>
  </si>
  <si>
    <t>Dzelzceļa MKP "Indra" un MKP "Kārsava" skenēto attēlu analīze veicama attālināti</t>
  </si>
  <si>
    <t>2) Dzelzceļu kravu skenēšanas attēlu analīzei ieviests risinājums, paredzot mākslīgā intelekta izmantošanu</t>
  </si>
  <si>
    <t xml:space="preserve">Iegādāts un uzstādīts spektrofotometrs lietošanai Muitas laboratorijā </t>
  </si>
  <si>
    <t>Stiprināta Muitas labaratorijas kapacitāte, nodrošinot ātru un efektīvu muitas kontroli.</t>
  </si>
  <si>
    <t>Iegādāts un uzstādīts spektrofotometrs lietošanai  Lidostas MKP</t>
  </si>
  <si>
    <t>Stiprināta Lidostas MKP kapacitāte, nodrošinot ātru un efektīvu muitas kontroli.</t>
  </si>
  <si>
    <t>Lidostas MKP ieviesta pasta sūtījumu viedās skenēšanas un automātiskās šķirošanas/analīzes līnija</t>
  </si>
  <si>
    <t>Pasta sūtījumu novirzīšana muitas kontrolei tiek veikta, izmantojot automātisku šķirošanas/analīzes līniju</t>
  </si>
  <si>
    <t>Noslēgts apvienotais projektēšanas - būvniecības līgums</t>
  </si>
  <si>
    <t>būvprojekta minimālā sastāvā izstrāde (priekšizpēte), zemes gabala nodalīšana un “Projektē – būvē” iepirkums</t>
  </si>
  <si>
    <t xml:space="preserve">Valsts ieņēmumu dienests atbildīgs par ziņošanu. VAS "Valsts nekustāmie īpašumi" ir atbildīga par īstenošanu. </t>
  </si>
  <si>
    <t>1. Izstrādāta tehniskā specifikācija, izsludināts iepirkums, noslēgts līgums būvprojekta minimālā sastāvā izstrādei. 2. izstrādāts būvprojekts minimālā sastāvā. 3. Veikta zemes gabala nodalīšana.  4. izstrādātā   tehniskā specifikācija, izsludināts iepirkums, noslēgts līgums “Projektē – būvē” ar būvnieku.</t>
  </si>
  <si>
    <t>Būvprojekts saskaņots būvvaldē un būvatļaujā saņemta atzīme par būvdarbu uzsākšanu</t>
  </si>
  <si>
    <t>Pabeigta būvprojekta izstrāde, būvprojekts saskaņots būvvaldē un būvatļaujā saņemta atzīme par būvdarbu uzsākšanas nosacījumu izpildi.</t>
  </si>
  <si>
    <t xml:space="preserve">Būvprojekta izstrādes un saskaškaņošanas ar lietotājiem  procedūra prasa ilgāku laiku, nekā plānots. </t>
  </si>
  <si>
    <t>Izpildīti 30% no plānotajiem būvdarbiem</t>
  </si>
  <si>
    <t>Būvdarbi ir izpildīti 30% apjomā, tiek veikta BIM aktualizācija, autoruzraudzība un būvuzraudzība</t>
  </si>
  <si>
    <t>Infrastruktūras izveide var prasīt vairāk laika, nekā sākotnēji plānots. Būtiski palielinās būbniecības izmaksas.</t>
  </si>
  <si>
    <t>Izpildīti 70% no plānotajiem būvdarbiem</t>
  </si>
  <si>
    <t>Būvdarbi ir izpildīti 70% apjomā, tiek veikta BIM aktualizācija, autoruzraudzība un būvuzraudzība</t>
  </si>
  <si>
    <t>Izpildīti 100% no plānotajiem būvdarbiem, infrastruktūra kontroles dienestu funkciju izpildei pieņemta ekspluatācijā</t>
  </si>
  <si>
    <t>Būvdarbi ir izpildīti 100% apjomā – jauna infrastruktūra kontroles dienestu funkciju izpildei nodota ekspluatācijā, BIM modelis nodots pārvaldībā (Izpildmodelis), izpildīta autoruzraudzība un būvuzraudzība.</t>
  </si>
  <si>
    <t>Infrastruktūras izveide var prasīt vairāk laika, nekā sākotnēji plānots. Būtiski palielinās būvniecības izmaksas.</t>
  </si>
  <si>
    <t>Veikts iepirkums un noslēgts līgums par kravu kontroles rentgeniekārtas piegādi un uzstādīšanu</t>
  </si>
  <si>
    <t xml:space="preserve">Izstrādāta tehniskā specifikācija, izsludināts iepirkums,noslēgts līgums ar piegādātāju, piegādāta un uzstādīta rentgena iekārta. </t>
  </si>
  <si>
    <t xml:space="preserve">Publiskā iepirkuma procedūras prasa ilgāku laiku, nekā plānots, pārsūdzības procedūras, neatbilstoši piedāvājumi. Iepirkums beidzas bez rezultātiem. </t>
  </si>
  <si>
    <t xml:space="preserve">Uzstādīta  kravu kontroles rentgeniekārta </t>
  </si>
  <si>
    <t>Parakstīts pieņemšnas nodošanas akts.</t>
  </si>
  <si>
    <t xml:space="preserve">Iepirkuma uzvarētājs neievēro līguma noteikumus un nosacījumus. 
Infrastruktūras izveide var prasīt vairāk laika, nekā sākotnēji plānots. Būtiski palielinās būvniecības izmaksas.
COVID-19 pandēmijas ierobežojumu rezultātā var būtiski tikt ietekmētas īstenojamo projektu aktivitātes. </t>
  </si>
  <si>
    <t>Mājokļu pieejamības pasākumu ietvara izstrāde  </t>
  </si>
  <si>
    <t>Provizoriskās izmaksas noteiktas saskaņā ar potenciālo piegādātāju iesniegtajiem izmaku aprēķiniem.</t>
  </si>
  <si>
    <t>Tirgus priekšizpēte. Cenu aptauja (Latvijas tirgus). SIA Armgate sniegto informāciju par provizoriskām izmaksām skatāma dokumentos pielikumā.</t>
  </si>
  <si>
    <t>Provizoriskās izmaksas noteiktas, ņemot vērā SIA "Saint-Tech" sniegtos pirmšķietamos aprēķinus: Rentgeniekārta RTT 110 - 1 161 600 EUR un pasta sūtījumu automātiskā līnija, kurā iekļauta pasta sūtījumu transportēšanas lenta, aizdomīgo sūtījumu novirzīšanas sistēma un divas attālinātās attēlu analīzes darba vietas (attēlu apstrādes programma) - 230 400 EUR.</t>
  </si>
  <si>
    <t>12 - valsts IKT risinājumi, e-pakalpojumi, lietojumprogrammas</t>
  </si>
  <si>
    <t>5 - 011 - valsts IKT risinājumi, e-pakalpojumi, lietojumprogrammas</t>
  </si>
  <si>
    <t>Detalizēts aprēķins skatāms dokumentos pielikumā.</t>
  </si>
  <si>
    <t>Tirgus priekšizpēte. Cenu aptauja (Latvijas tirgus).</t>
  </si>
  <si>
    <t>Nosakot rezultatīvos rādītājus un izmaksas tika izmantota informācija par analoģisku projektu (kas īstenoti ERAF programmā 2014.-2020.gadam  SAM 5.1.2. un Eiropas Savienības Solidaritātes fonds) tehnisko apsekošanu, sākotnējām kalkulācijām, būvniecības iepirkumiem, būvniecības tāmēm un būvniecības tirgus dalībnieku aktivitāti atbalsta programmu izpildes periodā. Pieredze norāda uz lielām būvniecības aktivitātes svārstībām atbalsta programmu izpildes periodā. Būtiskas izmaiņas projektu īstenošanas uzsākšanai var ieviest projektu ietekmes uz vidi novērtējums vai tehniskie un īpašie noteikumi gan laika, gan finansējuma izteiksmē. Kopējais finansējums ERAF programmā 2014.-2020.gadam  SAM 5.1.2. ir 43.39mn EUR, 32 projekti, vidējās izmaksas 1,35 mnEUR proj.</t>
  </si>
  <si>
    <t>Projektu izvērtējums ERAF 2014.- 2020.gada ietvaros SAM 5.1.2., Eiropas Savienības Solidaritātes fonda ietvaros un būvniecības tirgus analīze.</t>
  </si>
  <si>
    <t>ERAF programmā 2014.-2020.gadam SAM 5.1.2. un Eiropas Savienības Solidaritātes fonds</t>
  </si>
  <si>
    <t>ERAF programmā 2014.-2020.gadam (43,39mnEUR) SAM 5.1.2. un Eiropas Savienības Solidaritātes fonds (13,73 mnEUR)</t>
  </si>
  <si>
    <t>Kvalitatīvo un kvantitatīvo kritēriju noteikšana</t>
  </si>
  <si>
    <t>Izstrādāts un apstiprināts normatīvais regulējums, kas nosaka  vispārējās vidējās izglītības iestāžu kvantitatīvos un kvalitatīvos kritērijus</t>
  </si>
  <si>
    <t>Vispārējās izglītības ietvaros ir būtiski sekmēt augstas kvalitātes izglītības nodrošinājumu pašvaldību teritorijās, veicinot visaptverošu izglītības programmu piedāvājumu reģionālā līmenī, kā arī veidojot demogrāfiskajai situācijai atbilstošu vispārējās vidējās izglītības iestāžu tīklu</t>
  </si>
  <si>
    <t>Potenciālais risks - kavējas normatīvā regulējuma saskaņošana ar sadarbības parteriem un izstrādāto kritēriju apstiprināšana Ministru kabinetā</t>
  </si>
  <si>
    <t>pašvaldību domju lēmumi par vispārējās vidējās izglītības iestāžu reorganizāciju</t>
  </si>
  <si>
    <t>IZM saskaņojums par pašvaldību domju lēmumiem par vismaz 15 vispārējās vidējās izglītības iestāžu reorganizāciju</t>
  </si>
  <si>
    <t>Datu avots: Izglītības un zinātnes ministrija</t>
  </si>
  <si>
    <t>Pašvaldību dibinātu vispārējās vidējās izglītības iestāžu reorganizācija</t>
  </si>
  <si>
    <t>Potenciālais risks - kavējas regulējuma saskaņošana ar sadarbības partneriem un izstrādāto kritēriju apstiprināšana Ministru kabinetā, jaunajās administratīvajās teritorijās īsā laika posmā pēc jaunu pašvaldību domju ievēlēšanas pieņemt domes lēmumus par izmaiņām vispārējās vidējās izglītības iestāžu tīklā</t>
  </si>
  <si>
    <t>IZM saskaņojums par pašvaldību pieņemtajiem izglītības iestāžu reorganizācijas lēmumiem</t>
  </si>
  <si>
    <t>Pašvaldību dibinātās vispārējās izglītības iestādēs veikta infrastruktūras pilnveide</t>
  </si>
  <si>
    <t>15 - 20 pašvaldību dibinātu vispārējās izglītības iestāžu infrastruktūras pilnveide</t>
  </si>
  <si>
    <t xml:space="preserve">Potenciālais risks -  pašvaldības nav  pieņēmušas lēmumus par visaptveroša vispārējās vidējās izglītības tīkla sakārtošanu. Būvniecības izmaksu sadārdzinājuma gadījumā var mainīties izglītības iestāžu skaits, kā arī precīzs atbalstāmo izglītības iestāžu skaits, un attiecīgi katras izglītības iestādes modernizēšanai pieejamais finansējums, tiks noteikts pēc 2022.gada 31.marta, līdz minētajam termiņam pašvaldībām pieņemot lēmumus par visaptveroša pašvaldības dibinātu vispārējās izglītības iestāžu tīkla reorganizāciju. </t>
  </si>
  <si>
    <t>Pašvaldību dibinātas izglītības iestādes, kurās veikta infratsruktūras pilnveide un aprīkojuma iegāde (15 - 20)</t>
  </si>
  <si>
    <t>15-20</t>
  </si>
  <si>
    <t>Provizoriskās izmaksas noteiktas, ņemot vērā iepriekšējo pieredzi BAXE sistēmas ieviešanā Baltijas valstīs, kā arī potenciālo izpildītāju iesniegtos aprēķinus</t>
  </si>
  <si>
    <t>Tirgus priekšizpēte.Informācija par provizoriskām izmaksām skatāma dokumentos pielikumā.</t>
  </si>
  <si>
    <t>Aktivitātes īstenotājs "VNĪ"  vairāk kā 15 gadu garumā veic kontroles dienestu infrastruktūras objektu izbūvi un/ vai modernizāciju. Šobrīd īstenošanā ir 3 RŠV modernizācijas projekti, kuru būvdarbu izmaksas ņemtas vērā, veicot aprēķinus jaunas infrastruktūras izveidei kontroles dienestu funkciju īstenošanai Uriekstes ielā 42, Rīgā (Kundziņsala). Izmaksu noteikšanai ņemts vērā būvniecības izmaksu indekss par 2020.gadu, kas raksturo galveno būvniecībā ieguldīto resursu izmaksu pārmaiņas; Ekonomikas ministrijas pētījums par prognozētām izmaiņām darbaspēka un būvmateriālu izmaksās būvniecības nozarē Latvijā 2020.–2024.gadam; MK 12.07.2016. ieteikumi Nr.2 "Vienotās prasības valsts pārvaldes iestāžu biroju ēkām un biroja telpu grupām";
Lietotāju (VRS, VID MP, PVD) vispārējās prasības un ņemot vērā katra attiecīgā lietotāja dienesta organizācijas prasības, t.sk. aizliegumus dienesta pienākumu ietvarā.
Provizoriskās izmaksas:
- Kontroles dienestu infrastruktūras izveide:  8992605 EUR.  
- Kravas rentgena iekārtas iegāde un tās infrastruktūras izbūve:  3 765395 EUR.</t>
  </si>
  <si>
    <t>Izmaksas noteiktas, pamatojoties uz projekta iesniedzēja biznesa modeli un biznesa plānu (elektrificētajām un neelektrificētajām līnijām), kā arī saskaņā ar veikto piegādātāju tirgus priekšizpēti (pēc situācijas 2020.gada beigās). (Vienības izmaksas pieņēmums: 1 elektrovilciems (BEMU) = 10,2 M EUR)</t>
  </si>
  <si>
    <t>ekonomikas transformācija un produktivitāte</t>
  </si>
  <si>
    <t>4.2.1.r. Cilvēkresursu nodrošinājums un prasmju pilnveide</t>
  </si>
  <si>
    <t>4.3.1.r. Veselības aprūpes ilgtspēja, pārvaldības stiprināšana, efektīva veselības aprūpes resursu izlietošana, kopējā valsts budžeta veselības aprūpes nozarē palielinājums</t>
  </si>
  <si>
    <t>5 - Veselība</t>
  </si>
  <si>
    <t>6 - Veselība</t>
  </si>
  <si>
    <t>7 - Veselība</t>
  </si>
  <si>
    <t>6.1.2.2.i. Muitas laboratorijas kapacitātes stiprināšana</t>
  </si>
  <si>
    <t>6.2.1.2.i. Ekonomisko noziegumu izmeklēšanas kapacitātes stiprināšana</t>
  </si>
  <si>
    <t>6.1.1.1.i. Esošo analītisko risinājumu modernizācija</t>
  </si>
  <si>
    <t>6.1.1.2.i. Jaunu analīzes sistēmu izstrāde</t>
  </si>
  <si>
    <t>Projektu pieteicēja (PV) sniegtā informācija.</t>
  </si>
  <si>
    <t>Projektu pieteicēja (RS) sniegtā informācija.</t>
  </si>
  <si>
    <t>Projektu pieteicēja (RPP; RPR) sniegtā informācija.</t>
  </si>
  <si>
    <t>3.1.2.4.i. Sociālās un profesionālās rehabilitācijas pakalpojumu sinerģiska attīstība  cilvēku ar funkcionāliem traucējumiem drošumspējas veicināšanai</t>
  </si>
  <si>
    <t>2.2.1.4.i. Finanšu instrumenti komersantu digitālās transformācijas veicināšanai</t>
  </si>
  <si>
    <t>2.2.1.2.i. Atbalsts procesu digitalizācijai komercdarbībā</t>
  </si>
  <si>
    <t xml:space="preserve">2.2.1.1.i. Atbalsts Digitālo inovāciju centru un reģionālo kontaktpunktu izveidei </t>
  </si>
  <si>
    <t>6.1.1.3.i. Personāla apmācības darbam ar analītisko platformu un, konsultācijas</t>
  </si>
  <si>
    <t>6.1.1.3.i. Personāla apmācības darbam ar analītisko platformu un konsultācijas</t>
  </si>
  <si>
    <t>Izpildīts Ministru kabineta 2019. gada 7. maija rīkojuma Nr. 210 “Par Valdības rīcības plānu Deklarācijas par Artura Krišjāņa Kariņa vadītā Ministru kabineta iecerēto darbību īstenošanai” 12.2. punkts: īstenoti pasākumi ēnu ekonomikas ierobežošanai, prioritāri īstenojot pasākumus nodokļu samaksas uzlabošanai un godīgas konkurences veicināšanai tautsaimniecības nozarēs ar augstāko ēnu ekonomikas risku, lai sekmētu ekonomisko izaugsmi tautsaimniecībā kopumā.</t>
  </si>
  <si>
    <t>Finanšu ministrija</t>
  </si>
  <si>
    <t>Valsts iestāžu darba plāna ēnu ekonomikas ierobežošanai 2016.-2020. gadam pasākumu izpildē iesaistīto institūciju dati</t>
  </si>
  <si>
    <t>Īstenot Valsts iestāžu darba plānā ēnu ekonomikas ierobežošanai 2016.-2020. gadam iekļautos pasākumus, kas vērsti uz ēnu ekonomikas mazināšanu tautsaimniecības nozarēs ar augstāko ēnu ekonomikas risku (būvniecībā, tirdzniecībā, pakalpojumu jomā, apsardzes jomā, sabiedriskās ēdināšanas un viesmīlības jomā, transporta jomā u.c.), lai sekmētu ekonomisko izaugsmi tautsaimniecībā kopumā.</t>
  </si>
  <si>
    <t>Īstenoti Valsts iestāžu darba plānā ēnu ekonomikas ierobežošanai 2016.-2020. gadam iekļautie pasākumi</t>
  </si>
  <si>
    <t>6.1.1.r. Analītikas stiprināšana un datu pārvaldības attīstība nodokļu administrēšanas un muitas jomā</t>
  </si>
  <si>
    <t>6.2.1.r. Noziedzīgi iegūtu līdzekļu legalizācijas identificēšanas, ekonomisko noziegumu izmeklēšanas un tiesvedības procesu modernizācija</t>
  </si>
  <si>
    <t>6.2.1.1.i. AML inovāciju centra izveide noziedzīgi iegūtu līdzekļu legalizācijas identificēšanas uzlabošanai</t>
  </si>
  <si>
    <t>6.3.1.r. Publiskās pārvaldes modernizācija</t>
  </si>
  <si>
    <t>Tirgus izpēte, pamatojoties uz publiski pieejamo informāciju, izmaksu salīdzinājums ar līdzīgu projektu (ES fondu 2014.-2020.gada plānošanas perioda) izmaksām. Attiecībā uz zemās grīdas tramvaju vienības izmaksām, 2020.gadā ir veikta tirgus izpēte, ko īstenoja piesaistīts neatkarīgs starptautisks eksperts.  Bateriju elektroautobusu vienības izmaksas  tika noteiktas balstoties uz veikto cenu izpēti, kā arī prognozējamo tirgus attīstību un konkurenci ražotāju starpā. Uzlādes staciju vienības izmaksas noteiktas, vērtējot Ceļu satiksmes un drošības direkcijas  pieredzi uzlādes infrastruktūras izbūvē un veikto izpēti par iekārtu piegādi un uzstādīšanu un ņemot vērā apstākļus, kas saistīti ar uzlādes staciju potenciālo izvietojumu, to izbūvi (Vienības izmaksas pieņēmums: 1 ZGT = 2,5 M EUR; 1 elektroautobuss = 0,65 M EUR; 1 uzlādes stacija = 0,46 M EUR)</t>
  </si>
  <si>
    <t xml:space="preserve">Atbilstoši Ministru kabinetā apstiprinātajam informatīvajam ziņojumam iepirkumi tiek veikti centralizēti </t>
  </si>
  <si>
    <t>Izpildīts Ministru kabineta lēmums par centralizētu iepirkumu veikšanu.</t>
  </si>
  <si>
    <t>Mērķis tiks uzskatīts par sasniegtu, ja noteiktajās jomās tiks veikti centralizēti iepirkumi</t>
  </si>
  <si>
    <t>Ministru kabinets nepieņem attiecīgu lēmumu, noteiktajās jomās iepirkumi netiek centralizēti</t>
  </si>
  <si>
    <t>Informācijas pieejamība par noslēgtajiem līgumiem iub.gov.lv</t>
  </si>
  <si>
    <t>Uz cilvēku centrētas, visaptverošas, integrētas veselības aprūpes sniegšanas modeļa attīstība, veicot izvērtējumu un izstrādājot rekomendācijas</t>
  </si>
  <si>
    <t xml:space="preserve">Mērķis tiks uzskatīts par sasniegtu pēc 3 dokumentu izstrādes:
1) pēc investīciju stratēģijas izstrādes infrastruktūras ieguldījumu veikšanai valsts apmaksāto veselības aprūpes pakalpojumu sniegšanai;
2) pēc rekomendāciju izstrādes integrētās aprūpes pieejas īstenošanai;
3) pēc rekomendāciju kopuma izstrādes epidemioloģisko prasību nodrošināšanai
</t>
  </si>
  <si>
    <t>Sasniegšanas riski saistīti ar COVID izpaltības gaitu, kas var ietekmēt situācijas attīstību veselības jomā, kā arī verētu būt riski, kas saistīti izvērtējumu veikšanu integrētas aprūpes pieejai un epidemioloģiskajai drošībai, ņemot vērā, ka veselības nozarē ir ierobežots ekspertu loks, kas šādus izvērtējumus var veikt atbilstošā kvalitātē (kas būtiski apgrūtina arī attiecīgu iepirkumu veikšanu)</t>
  </si>
  <si>
    <t>Izstrādāta vienotu principu pieeja onkoloģijas jomā</t>
  </si>
  <si>
    <t>III Q</t>
  </si>
  <si>
    <t>Izveidota Latvijas iedzīvotāju genoma reference (Latvijas dalība Genome for Europe projektā - GoLatvia projekts)</t>
  </si>
  <si>
    <t>Izveidota genoma reference Latvijā</t>
  </si>
  <si>
    <t>Nodrošināta digitālās veselības stratēģiskās attīstības nosacījumu izstrāde</t>
  </si>
  <si>
    <t>Atskaites punkts punkts tiks uzskatīts par sasniegtu pēc stratēģijas izstrādes</t>
  </si>
  <si>
    <t>4.1.1.1.i. Atbalsts sabiedrības veselības pētījumu veikšanai</t>
  </si>
  <si>
    <t>Izstrādāta metodoloģija trim pētījumiem</t>
  </si>
  <si>
    <t>Metodoloģijas izstrāde</t>
  </si>
  <si>
    <t>Veselības ministrijas dati par saskaņotu metodoloģiju pētījuma veikšanai</t>
  </si>
  <si>
    <t>Atskaites punkts tiks uzskatīts par sasniegtu pēc metodoloģijas izstrādes un saskaņošanas</t>
  </si>
  <si>
    <t>Saskaņojums par pētījuma metodoloģiju</t>
  </si>
  <si>
    <t>Pārbaudes mehānisms var tikt īstenots salīdzinot dokumentāciju par pētījumu veikšanu</t>
  </si>
  <si>
    <t xml:space="preserve">Rezultātu iestrāde sabiedrības veselības politikas pilnveidošanā </t>
  </si>
  <si>
    <t>Veikto pētījumu rezultāti izmantoti sabiedrības veselības politikas plānošanā un īstenošanā</t>
  </si>
  <si>
    <t>Veselības ministrijas dati par pētījuma rezultātu izmantošanu (t.sk. iekšējie dokumenti, darba grupu un sanāksmju protokoli)</t>
  </si>
  <si>
    <t>Atskaites punkts tiks uzskatīts par sasniegtu pēc rezultātu iestrādes sabiedrības veselības politikas pilnveidošanā, kas var tikt īstenota t.sk. normatīvo aktu pilnveidei, kā ieteikumi slimnīcām, SPKC darba dokumenti, vadlīnijas, vakcinācijas procesa pilnveide</t>
  </si>
  <si>
    <t>Pārbaudes mehānismam var tikt izmantoti dažādi darba grupu un sanāksmju protokoli, kas attiecas uz pētījumu rezultātu iestrādi sabiedrības veselības politikā</t>
  </si>
  <si>
    <t>4.1.1.2.i. Atbalsts universitātes un reģionālo slimnīcu veselības aprūpes infrastruktūras stiprināšanai</t>
  </si>
  <si>
    <t>Ārstniecības iestāžu plānotās attīstības projektu progess</t>
  </si>
  <si>
    <t>Plānotās attīstības projektu ietvaros īstenotais progess sasniegts 40% apjomā no kopējā plānotā apjoma</t>
  </si>
  <si>
    <t>Ārstniecības iestāžu dati par īstenoto projektu progresu</t>
  </si>
  <si>
    <t>Veselības ministrija apkopo minētos datus</t>
  </si>
  <si>
    <t>Mērķis tiks uzskatīts par sasniegtu tad, kad no kopējā plānoto projektu apjoma būs īstenoti vismaz 40%</t>
  </si>
  <si>
    <t>Projektu skaits, kam saņemts tehnoloģiju komisijas atzinums par iekārtu atbilstību attiecīgo valsts apmaksāto pakalpojumu sniegšanai</t>
  </si>
  <si>
    <t>Veselības ministrijas informācija par tehnoloģiju saskaņošanu ANM 10 slimnīcu projektiem</t>
  </si>
  <si>
    <t>Veselības ministrija apkopo datus par ārstniecības iestādēm, kam saskaņota tehnoloģiju iegāde</t>
  </si>
  <si>
    <t>Mērķis tiks uzskatīts par sasniegtu līdz ar Veselības ministrijas lēmumu par tehnoloģiju iegādes saskaņojumu projekta ietvaros (minētais lēmums tiks gatavots par visiem projektiem. Ja šādas iegādes nav plānotas, nepieciešams attiecīgs lēmums).</t>
  </si>
  <si>
    <t>4.1.1.3.i. Atbalsts sekundāro ambulatoro pakalpojumu sniedzēju veselības aprūpes infrastruktūras stiprināšanai</t>
  </si>
  <si>
    <t>Cilvēkresursu attīstības stratēģijas izstrāde</t>
  </si>
  <si>
    <t xml:space="preserve">Cilvēkresursu kartējums izstrāde </t>
  </si>
  <si>
    <t>Izstrādāts kartējums</t>
  </si>
  <si>
    <t>Veselības ministrijas dati par izstrādāto cilvēkresursu kartējumu</t>
  </si>
  <si>
    <t>DG Reform  projekta ietvaros īstenotās aktivitātes, no kā atkarīga tālākā rīcība cilvēkresursu attīstības jomā</t>
  </si>
  <si>
    <t>Veikts pētījumu veselības aprūpē nepieciešamā cilvēkresursu skaita apzināšanai</t>
  </si>
  <si>
    <t>Pētījumu skaits</t>
  </si>
  <si>
    <t>Veselības ministrijas dati par pētījuma īstenošanu</t>
  </si>
  <si>
    <t xml:space="preserve">Pētījums:
Veikt pētījumu veselības aprūpē nepieciešamā cilvēkresursu skaita apzināšanai (salīdzinošs pētījums personāla pilnas darba slodzes ietvaros veikto darbību uzskaitei,  atbilstoši pakalpojumu sniegšanas līmenim un iestādes darbības profilam (PLE aprēķins))
Ar zinātniski pamatotām metodēm noskaidrot patiesos iemeslus darbaspēka zaudēšanai valsts apmaksātajā veselības aprūpes sistēmā. </t>
  </si>
  <si>
    <t>4.2.1.1.i. Cilvēkresursu nodrošinājums un prasmju pilnveide</t>
  </si>
  <si>
    <t xml:space="preserve">Izveidots koordinējošs nozarē iesaistīto institūciju sadarbības organizācijas, metodiskās vadības un kvalitātes kontroles mehānisms </t>
  </si>
  <si>
    <t xml:space="preserve">Ieviesta simulācijas pieeja </t>
  </si>
  <si>
    <t>Izstrādāta metodoloģija pētījumam</t>
  </si>
  <si>
    <t>4.3.1.1.i. Atbalsts sekundārās ambulatorās veselības aprūpes kvalitātes un pieejamības novērtēšanai un uzlabošanai</t>
  </si>
  <si>
    <t xml:space="preserve">Veselības ministrijas informācija par rādītāja sasniegšanu pēc izvērtējuma pabeigšanas </t>
  </si>
  <si>
    <t xml:space="preserve">Rezultātu iestrāde veselības aprūpes politikas pilnveidošanā </t>
  </si>
  <si>
    <t>Rezultātu izmantošana veselības aprūpes politikas pilnveidošanā</t>
  </si>
  <si>
    <t>IVQ</t>
  </si>
  <si>
    <t>Atskaites punkts tiks uzskatīts par sasniegtu pēc rezultātu iestrādes veselības politikas pilnveidošanā, kas var tikt īstenota t.sk.normatīvo aktu pilnveidei, kā ieteikumi slimnīcām, izvērtēšana iekļaušanai pakalpojumu plānošanā</t>
  </si>
  <si>
    <t>Darbības programma Latvijai 2021.-2027.gadam</t>
  </si>
  <si>
    <t>Pasākumam kopējās plānotās izmaksas 3 155 000 EUR, t.sk.
1) Izmaksas efektīvu integrētu veselības aprūpes pakalpojumu sniegšanas modeļa izstrādei plānotas 350 000 EUR apmērā, pamatojoties uz līdzvērtīgiem līdz šim veiktiem nozares pētījumiem (izmaksu aprēķins veikts pamatojoties uz 2020.gadā VM veiktu iepirkumu par izvērtējumu, kura īstenošanas apjoms ekspertu ieskatā veido apmēram 50% no ANM plāna ietvaros plānotā pētījuma (jo atsaucē minētais pētījums tver šauru pakalpojumu loku (noteiktus hroniskās aprūpes aspektus), kamēr integrētās arūpes izvērtējums ir daudz plašāks), līdz ar to šī pētījuma īstenošanai paredzēti 350 000 EUR bez PVN. Integrētu pakalpojumu modeļa izmaksas veidot minētais pētījums, papildus tiks veikta pētījuma rezultātu iestrāde nozares dokumentos esošā valsts budžeta finansējuma ietvaros. Pētījuma izmaksās iekļauti izdevumi par ekspertiem, kas nodrošina pētījuma sagatavošanu, izmaksas;
2) Izmaksas rekomendāciju izstrādei epidemioloģisko prasību nodrošināšanai plānotas 350  000 EUR apmērā, pamatojoties uz līdzvērtīgiem līdz šim veiktiem nozares pētījumiem (izmaksu aprēķins veikts pamatojoties uz 2020.gadā VM veiktu iepirkumu par izvērtējumu, kura īstenošanas apjoms ekspertu ieskatā veido apmēram 50% no ANM plāna ietvaros plānotā pētījuma (jo atsaucē minētais pētījums tver šauru pakalpojumu loku (noteiktus hroniskās aprūpes aspektus), kamēr epidemioloģisko prasību izvērtējums ir daudz plašāks), līdz ar to šī pētījuma īstenošanai paredzēti 350 000 EUR bez PVN. Epidemioloģisko prasību nodrošināšanai nepieciešamā novērtējuma dokumenta izstrādes izmaksas veidos minētais pētījums, papildus tiks veikta pētījuma rezultātu iestrāde nozares dokumentos esošā valsts budžeta finansējuma ietvaros. Pētījuma izmaksās iekļauti izdevumi par ekspertiem, kas nodrošina pētījuma sagatavošanu, izmaksas;
3) Izmaksas metodiskās vadības attīstībai veselības aprūpes apakšnozarēs veido Onkoloģijas metodiskās vadības ieviešana , tās veido Onkoloģijas metodiskās vadības ieviešana 1- Kvalitātes sistēmas izstrāde - 99 420 EUR; Apmācību izmaksas LOC darbiniekiem kvalitātes sistēmas darbības nodrošināšanai - 76 000 EUR;  Ekspertu izmaksas  - 144 000 EUR; 2 - Kvalitātes sistēmas ieviešanas izmaksas - 76 500 EUR; 3 - Infrastruktūras vadlīniju izstrāde (Ekspertu izmaksas (ārējās) - 43 868 EUR; Vadlīniju sagatavošana - 60 212 EUR). 
4) Izmaksas genoma references ieviešanai - Lai sasniegtu ES projekta mērķi genomu noskaidrošana vismaz vienam miljonam Eiropas pilsoņu, Latvijas gadījumā nepieciešama 3500 genoma secību iegūšana, kas veido šāds izmaksas: 3500 Latvijas iedzīvotāju iesaistīšana un ģenētiskā materiāla iegūšana izmantojot Valsts Iedzīvotāju genoma datu bāzi 194 870 EUR un pilna genoma sekvencēšana 3500 paraugiem – 1 760 130 EUR. Papildus Digitālās komponentes ietvaros nepieciešami  līdzekļi IT infrastruktūras izveidei 3500 genoma secību glabāšanai (1.7 PB) un piekļuves nodrošināšanai 5 gadu garumā.
Izmaksas veido: 
1. 3500 Latvijas iedzīvotāju iesaistīšana un ģenētiskā materiāla iegūšana izmantojot Valsts Iedzīvotāju genoma datu bāzi (VIGDB) - 200 550 EUR (bez PVN 194 870 EUR):
Izmaksu aprēķins (izdevumu pamatojums: BMC apstiprinātās paraugu iegūšanas izmaksas, materiālu cenas noteiktas ar iepirkumu procedūrām) 
1.1.Personāla izmaksas (ar VSAOI) gēnu donoru iesaistīšana un paraugu ievākšanai: uz vienu gēnu donoru  12.03 EUR, kopā par 3500 paraugiem: 42 105 EUR (kopā 770 cilvēkdienas). 
1.2.Materiāli parauga ievākšanai: uz vienu paraugu  0.94 EUR, kopā par 3500 paraugiem: 3 290 EUR. 
1.3.Personāla izmaksas (ar VSAOI) paraugu apstrādei: uz vienu gēnu donoru  35.92 EUR, kopā par 3500 paraugiem: 125 720 EUR (kopā 1960 cilvēkdienas). 
1.4.Materiāli paraugu apstrādei: uz vienu paraugu  8.41 EUR, kopā par 3500 paraugiem: 29 435 EUR. 
2.Pilna genoma sekvencēšana 3500 paraugiem – 2 102 030.00 EUR.  (bez PVN 1760 130 EUR)
Izmaksu aprēķins (izdevumu pamatojums: BMC apstiprinātās sekvencēšanas izmaksas, materiālu cenas noteiktas ar iepirkumu procedūrām, iepirkuma līgumi Nr. BMC 2020/95, BMC 2019/447, BMC 2020/92, BMC 2020/95, BMC 2019/88, BMC 2019/86). 
2.1. Personāla izmaksas (iekļaujot VSAOI) nākamās paaudzes sekvencēšanas bibliotēku sagatavošanai un sekvencēšanai: 4.55 EUR par katra parauga apstrādi, kopā par 3500 paraugiem: 15 925.00 EUR. 
2.2. Nākamās paaudzes sekvencēšanas bibliotēku sagatavošanai nepieciešamie laboratorijas piederumi: 95.36 EUR katra parauga apstrādei, kopā par 3500 paraugiem: 333 760.00 EUR 
2.3. Nākamās paaudzes sekvencēšanas bibliotēku sagatavošanai nepieciešamie reaktīvi: 500.67 EUR viena parauga apstrādei, kopā par 3500 paraugiem: 1 752 345.00 EUR.</t>
  </si>
  <si>
    <t>Petījumu veikšanai (3 gab.) sabiedrības veselības jomā plānoti  715 000 EUR, ņemot vērā līdzvērtīgu pētījumu izmaksas, kas viekti iepriekš. Tiks veikti šādi pētījumi - 
Veicināt pētniecību antimikrobiālās rezistences jomā, lai apzinātu efektīvākās intervences un uzraudzības metodes.
Apzināt nevakcinēšanās iemeslus.
Apzināt infekciju slimību izplatības riskus un to ietekmi uz sabiedrības veselības rādītājiem.
Pētījuma izmaksās iekļauti izdevumi par ekspertiem, kas nodrošina pētījuma sagatavošanu, izmaksas</t>
  </si>
  <si>
    <t>1) atsauce uz pētījumu, kura izmaksas izmantotas aprēķinā - https://www.eis.gov.lv/EKEIS/Supplier/Procurement/35814</t>
  </si>
  <si>
    <t>Veikti ieguldījumi darbības programmas 2014.-2020.gadam ietvaros</t>
  </si>
  <si>
    <t xml:space="preserve">Pieejamais finansējums (8 500 000 EUR) sekundārās ambulatorās veselības aprūpes pakalpojumu sniedzējiem tiek aprēķināts, pamatojoties uz valsts apmaksāto ambulatoro programmu skaitu attiecīgajai iestādei (kritērija svars - 50%) un unikālo pacientu skaitu divos gados (kritērija svars - 50%). Vidējās izmaksas uz kv.m aprēķinātas, pamatojoties un ERAF ietvaros īstenoties līdzīgiem projektiem 1.-3.līmeņa slaimnīcās, kur atjaunošanas izmaksas sastāda vidēji 565 EUR/kv.m  bez PVN, kam papildus klāt tiek rēķināts 20% izmaksu pieaugums (inflācija) un 20%  izmaksas aprīkojuma iegādei. </t>
  </si>
  <si>
    <t>Veselības ministrijas darba materiāli par līdzīgiem infrastruktūras projektiem veselības jomā. http://tap.mk.gov.lv/lv/mk/tap/?pid=40490871&amp;mode=mk&amp;date=2020-08-25 (Informatīvā ziņojuma 19.p.pamato 20% izmaksu pieaugumu)</t>
  </si>
  <si>
    <t xml:space="preserve">Izmaksas cilvēkresursu attīstības reformas sadaļai aprēķinātas, ņemot vērā plānoto investīciju apjumu cilvēkresursu sadaļā, pamatojoties uz plānoto aktivitāšu apjomu un vēsturisko informāciju par līdzvērtīgiem īstenotiem pasākumiem:
1. Attiecībā uz plānoto pētījumu veselības aprūpē nepieciešamā cilvēkresursu skaita apzināšanai (salīdzinošs pētījums personāla pilnas darba slodzes ietvaros veikto darbību uzskaitei,  atbilstoši pakalpojumu sniegšanas līmenim un iestādes darbības profilam (PLE aprēķins)) un patieso iemeslu izvērtējumam darbaspēka zaudēšanai valsts apmaksātajā veselības aprūpes sistēmā izmaksas plānotas 500 000 EUR apmērā,  pamatojoties uz 2020.gadā VM veiktu iepirkumu par izvērtējumu, kura īstenošanas apjoms ekspertu ieskatā veido apmēram 30% no ANM plāna ietvaros plānotā pētījuma cilvēkresursu jomā
2. Stratēģiju un kartējumu plānots īstenot DGReform projekta ietvaros, ja nepieciešams papildinot ar Veselības ministrijas iekšējiem resursiem
</t>
  </si>
  <si>
    <t>1) atsauce uz pētījumu, kura izmaksas izmantotas aprēķinā - https://www.eis.gov.lv/EKEIS/Supplier/Procurement/35814
2) Veselības ministrijas cilvēkresursu jomas ekspertu aplēses</t>
  </si>
  <si>
    <t>4.2.1.1.i. Atbalsts cilvēkresursu attīstības sistēmas ieviešanai</t>
  </si>
  <si>
    <t>1.Simulācijas pieejas ieviešanai medicīnas izglītībā plānotas izmaksas, ņemot vērā, simulatoru klasifikāciju dažādās kategorijās un lai attīstītā simulāciju pieeja būtu izmantojama dažādu medicīnas speciālistu izglītošanā, piemēram, anestēzijas, neatliekamās medicīniskās palīdzības un traumu, intensīvās terapijas medicīnas, dzemdniecības, pediatrijas un radioloģijas, kā arī citu profesionāļu, piemēram, medmāsu, ārstu palīgu izglītošanā. Viens augstas precizitātes simulators ar tā uzraudzības sistēmu un citu nepieciešamo aprīkojumu var maksāt līdz 170 000 EUR. Turklāt, lai imitētu reālu pacientu ārstēšanu reālā slimnīcā, ir nepieciešami sintētiski ķermeņa šķidrumi, nomaināmas ādas, pārsēji, šļirces un citi piederumi.
2. Izveidots koordinējošs nozarē iesaistīto institūciju sadarbības organizācijas, metodiskās vadības un kvalitātes kontroles mehānisms tālākizglītības satura kvalitātes nodrošināšanai un uzraudzībai turpmāko investīciju ilgstpējīgai nodrošināšanai, 
Izmaksas sastāda - ekspertu izmaksas, izvērtējuma veikšana un priekšlikumu izstrāde, metodisko dokumentu izstrāde, kas saturiski izrietēs no DG Reform rezultātiem
1.un 2.punkta izmaksas kopā veido 3 000 000 EUR</t>
  </si>
  <si>
    <t>Veselības ministrijas darba materiāli par līdzīgiem projektiem citās valstīs</t>
  </si>
  <si>
    <t>Veikti ieguldījumi darbības programmas 2014.-2020.gadam ietvaros (SAM 9.2.3.veselības tīklu attīstības vadlīnijas)</t>
  </si>
  <si>
    <t>123 - pasākumi veselības aprūpes sistēmu pieejamības, efektivitātes un noturības uzlabošanai (izņemot infrastruktūru)
092 - veselības aprūpes infrastruktūra</t>
  </si>
  <si>
    <t xml:space="preserve">Izstrādāts koordinācijas mehānisms pakalpojumu sniegšanas modeļu izvērtēšanai un ieviešanai, izvērtēta situācija, izveidoti, pilotēti, izvērtēti īstermiņa un ilgtermiņa ieguvumi un ieviesti valsts apmaksātpo pakalpojumu klāstā veselības aprūpes pakalpojumi - izmaksu aprēķins veikts, ņemot vērā pieredzi Igaunijā un Somijā, kur ir ieviesti līdzīgi mehānismi jaunu vai uzlabotu pakalpojumu vai tehnoloģiju ieviešanai. Projekta īstenošana plānota 2022.-2026.gadā, ņemot vērā, ka 
- šāda mehānisma pārvaldībai, īstenošanai un administrēšanai nepieciešami 4 PLE, kopā veidojot izmaksas 529 238 EUR (iepirkumā piesaistīta ekspertīze)
- 14 950 762 EUR paredzēti jauno/uzlaboto pakalpojumu testēšanai (t.sk. pakalpojumu apmaksai pilotprojektu laikā), kā arī iepirkumiem testējamo modeļu izstrādei (piemēram, provizoriski ap 200 000 EUR gadā glikozes uzraudzības piltoprojektam un pieņemot ka šāda tipa modelis tiek testēts 3 gadus. 510 000 EUR - Nepārtrauktās glikozes monitorēšanas sistēmas kompensācijai 300 bērniem gadā). Projekta ietvaros izveidotā komisija izvērtēs iespējamos pilotprojektus, saskaņos to īstenošanu, no kā būs atkarīgas izmaskas, jāņem vērā, ka dažādiem modeļiem izmaksas var būt ļoti atšķirīgas
</t>
  </si>
  <si>
    <t xml:space="preserve">Veselības ministrijas darba materiāli par līdzīgiem projektiem citās valstīs.Pieeja izmantota arī Igaunijā un Somijā, bet tiks pielāgota Latvijai. Konkrētu izmaksu piemēri iekļauti Sabiedrības veselības pamatnostādnēs 2021.-2027.gadam, bet tiks specifizēti projekta īstenošanā gaitā, piesaistot attiecīgus ekspertus
</t>
  </si>
  <si>
    <t xml:space="preserve">Pētījuma par veselības aprūpes kvalitāti un pieejamību veselības sistēmas novērtēšanai un uzlabošanai (t.sk. kartējums sekundārais ambulatorais, ATR ietekme) izmaksas 650 000 EUR apjomā balstās uz līdzvērtīgiem citiem izvērtējumiem -  atsauce uz pētījumiem, kuru izmaksas izmantotas aprēķinā - https://www.eis.gov.lv/EKEIS/Supplier/Procurement/35814 (minētais finansējums sastāda aptuveni 25% no ANM plāna ietvaros plānotā pētījuma) un Veselības ministrijas informācija par līguma summu ar Pasaules Banku par veselības tīklu attīstības vadlīniju izstrādi (ANM plāna ietvaros plānotais finansējums paredzēts 50% apjomā no PB izvērtējuma)
</t>
  </si>
  <si>
    <t xml:space="preserve">Atsauce uz pētījumiem, kuru izmaksas izmantotas aprēķinā - https://www.eis.gov.lv/EKEIS/Supplier/Procurement/35814 </t>
  </si>
  <si>
    <t>Izmaksu pamatojums, kā veidojas izmaksas (t.sk. ietver projektu vadības un projekta īstenošanas izmaksas, projektēšanu, būvuzraudzību, autoruzraudzību atbilstoši līdz šim piemērotajam ERAF principam) atrodams izmaksu pamatojumu mapes datnē: 4.1.1.2.i.xlsx
Infrastruktūras attīstības izmaksas atšķiras atkarībā no tā,  vai tiek veikta renovācija vai būvniecība, vai darbi tiek veikti vēsturiskā ēkā, padomju laiku ēkā vai veikta jauna būvnbiecība, kā arī no ēķas/telpu tehniskā stāvokļa un telpu specifikas
Attiecināmajās izmaksās iekļauti arī dīzeļģeneratori, ņemot vērā, ka tie nepieciešami kritiskās situācijās, lai glābtu pacientu dzīvības un veselību un šobrīd nav pieejamas videi draudzīgākas atbilstošas alternatīvas, kas spētu nodrošināt līdzvērtīgu kvalitāti un drošības prasības.</t>
  </si>
  <si>
    <t xml:space="preserve">Aprēķini balstīti uz SM organizētā pētījumā minēto valsts atbalsta modeļa izstrādi, kur vidējais investīciju apjoms uz 1 papildu mājsaimniecību un uzņēmumu, kam nodrošināta piekļuve, ir no 1488 EUR  līdz 2661 EUR atkarībā no tā, vai tiks izvēlēts publiski pārvaldīts tīkla modelis vai privāti pārvaldīts tīkla modelis.
Latvijā nacionālajā līmenī nav īstenoti "pēdējās jūdzes" projekti (līdz šim īstenots tikai "vidējās jūdzes" projekti), līdz ar to nav iespējams balstīties uz iepriekš īstenoto projektu izmaksām. Pētījumā balstītajā izmaksu aprēķinā vidējam investīciju apjomam uz 1 papildu mājsaimniecību un uzņēmumu, ņemtas vērā gan "vidējās jūdzes" vidējās optiskā tīkla ierīkošanas izmaksas, gan elektronisko sakaru operatoru sniegtā informācija par torņu izbūves izmaksām, tas ir, (1) Vidējās viena kilometra optikas ievilkšanas izmaksas ir 30 000 EUR; (2) Vidēji viena jauna bāzes staciju torņa izbūve 100 000 EUR. Skat. citus pieņēmumus pētījumā. 
Lai sasniegtu Savienojamības paziņojuma  mērķus un novērstu konstatēto investīciju nepietiekamību, ANM ir viens no finansējuma avotiem, to papildinās: 
-	Eiropas Reģionālās attīstības fonda investīcijas;
-	Eiropas infrastruktūras savienošanas instruments (CEF);
-	privātās investīcijas.
Dubultā finansējuma kontroles un novēršanas jautājumi tiks risināti pēc ģeogrāfiskā principa, nodalot posmus attiecīgi.
</t>
  </si>
  <si>
    <t>Latvijā nacionālajā līmenī nav īstenoti "pēdējās jūdzes" projekti (līdz šim īstenots tikai "vidējās jūdzes" projekti), līdz ar to nav iespējams balstīties uz iepriekš īstenoto projektu izmaksām.</t>
  </si>
  <si>
    <t>“Par Valdības rīcības plānu Deklarācijas par Artura Krišjāņa Kariņa vadītā Ministru kabineta iecerēto darbību īstenošanai” rīcības virziens ēnu ekonomikas ierobežošanai
FM darbības un attīstības stratēģija 2020. -2024. gadam. (Apstiprināta ar FM 01.04.2020. rīkojumu Nr. 107):
•3.Politikas mērķis: Prognozējama un starptautiski konkurētspējīga nodokļu un muitas sistēma
•5.Politikas mērķis: Noziedzīgi iegūtu līdzekļu legalizācijas un terorisma un proliferācijas finansēšanas novēršana finanšu un nefinanšu sektorā un iekšējās kontroles sistēmas pilnveidošana un uzraudzība FM resora kompetences jomās</t>
  </si>
  <si>
    <t>Izveidota visaptveroša saistību izpildes risku analīzes sistēma nodokļu, muitas, akcīzes preču, noziedzīgi iegūtu līdzekļu legalizēšanas novēršanas un noziedzības mazināšanas jomās</t>
  </si>
  <si>
    <t>2.ceturknis</t>
  </si>
  <si>
    <t>VID informācijas sistēmas un trešo pušu (valsts nozīmes) reģistri</t>
  </si>
  <si>
    <t>VID</t>
  </si>
  <si>
    <t>Ieviesta anlītiskā platforma risku analīzei nodokļu administrēšanas un muitas jomā</t>
  </si>
  <si>
    <t>Nav pietiekama VID analītiķu kapacitāte, konkrētā mērķa sasniegšanu var ietekmēt izmaiņas nodokļu sistēmās, kas atkarīgas no nodokļu politikas prioritātēm</t>
  </si>
  <si>
    <t>Periodiskas projekta realizācijas progresa izvērtējums un projektu vadības risku analīze;
izpildītas līgumsaistības par IS ieviešanu</t>
  </si>
  <si>
    <t>Nostiprināts normatīvajos aktos nodokļu maksātāju reitingu sistēmas tiesiskais ietvars</t>
  </si>
  <si>
    <t>3.ceturksnis</t>
  </si>
  <si>
    <t>Saeima</t>
  </si>
  <si>
    <t>Iztrādāti un pieņemti grozījumi ārējos normatīvajos aktos "Par nodokļiem un nodevām"</t>
  </si>
  <si>
    <t>Plānotie priekšlikumi grozījumiem likumā var netikt apstiprināti;
tiek kavēta likumprojekta izskatīšana MK un tālāka virzība apstiprināšanai Saeimā, jo iesaistītās puses nespēj panākt vienošanos.</t>
  </si>
  <si>
    <t>Izstrādāts katram nodokļu maksātāju segmentam atbilstošākais sniedzamo pakalpojumu kopums</t>
  </si>
  <si>
    <t>Informācija, kas balstīta uz nodokļu maksātāju segmentācijas datiem</t>
  </si>
  <si>
    <t>Iztrādāts uz datiem balstīts pakalpojumu grozs katrai nodokļu maksātāju segmentācijas grupai</t>
  </si>
  <si>
    <t>Nav pieteikamas informācijas, lai izstrādātu katram nodokļu maksātāju segmentam atbilstošu pakalpojumu grozu</t>
  </si>
  <si>
    <t>Nodrošināt periodisku izstrādāto pakalpojumu grozu atbilstību konkrēto nodokļu maksātāju segmentiem</t>
  </si>
  <si>
    <t>Optimizēti nodokļu kontroļu un pārbaužu veidi, veicot izmaiņas normatīvajos aktos</t>
  </si>
  <si>
    <t>4.ceturksnis</t>
  </si>
  <si>
    <t xml:space="preserve">Iztrādāti un pieņemti grozījumi ārējos normatīvajos aktos </t>
  </si>
  <si>
    <t>Izveidota digitāla formāta Rokasgrāmata veicināšanas pasākumu metodiskajai vadībai</t>
  </si>
  <si>
    <t>2.ceturksnis</t>
  </si>
  <si>
    <t>Informācija, kas balstīta uz līdzšinējo digitālo datu izmeklēšanas pieredzi</t>
  </si>
  <si>
    <t>Rokasgrāmatu ir plānots pilnveidot un paplašināt, pielāgojot to mūsdienu situācijai saistībā ar COVID – 19 radīto ietekmi. Kā arī  plānots izstrādāt atsevišķu sadaļu ar uzņēmējus raksturojošām pazīmēm (tipoloģiju), kas īsteno godīgu komercpraksi un tiem, kas veic krāpnieciskas darbības, kas noteiktas balstoties uz līdzšinējo digitālo datu izmeklēšanas pieredzi</t>
  </si>
  <si>
    <t>Grozījumi normatīvajos aktos, kas ietekmē VID darbību;
procesā iessaistīto speciālistu kapacitāte</t>
  </si>
  <si>
    <t>Izsludināto būvniecības iepirkumi īpatsvars no kopējo atjaunojamo būvju skaita</t>
  </si>
  <si>
    <t>Zemkopības ministrijas nekustamie īpašumi</t>
  </si>
  <si>
    <t>Zemkopības ministrija, Zemkopības ministrijas nekustamie īpašumi</t>
  </si>
  <si>
    <t>Līdz 2024. gada 31. decembrim izsludināti būvniecības iepirkumi vismaz 50 procentu apmērā no kopējo atjaunojamo būvju skait</t>
  </si>
  <si>
    <t>Administratīvās (dokumentācijas) un fiziskās kontroles uz vietas</t>
  </si>
  <si>
    <t>Noslēgto iepirkumu līgumu skaits būvju atjaunošanu un pārbūvi</t>
  </si>
  <si>
    <t>Līdz 2024. gada 31. decembrim noslēgti iepirkumu līgumi vismaz par 10 būvju atjaunošanu un pārbūvi</t>
  </si>
  <si>
    <t>No applūšanas riska pasargātā teritorija</t>
  </si>
  <si>
    <t xml:space="preserve">Atjaunotas polderu sūkņu stacijas, atjaunoti aizsargdambji, atjaunoti potamālo upju regulētie posmi </t>
  </si>
  <si>
    <t>Meliorācijas kadastrs</t>
  </si>
  <si>
    <t>Veikto investīciju rezultātā no applūšanas riska pasargātā teritorija, ha</t>
  </si>
  <si>
    <t>Nelabvēlīgi laikapstākļi, kas var aizkavēt pasākumu īstenošanu</t>
  </si>
  <si>
    <t>Īstenots valsts pētījumu programmas “Ēnu ekonomikas mazināšana valsts ilgtspējīgas attīstības nodrošināšanai” projekts</t>
  </si>
  <si>
    <t xml:space="preserve"> -	Iesniegts ziņojums par ēnu ekonomiku Latvijā ietekmējošo faktoru novērtējumu, tautsaimniecības nozarēs, kurām ir nozīmīga finanšu ietekme, un valstī kopumā;
-	Iesniegts ziņojums par iemesliem, kāpēc fiziskās personas izvairās no labprātīgas nodokļu maksāšanas un iesaistīšanās sociālās apdrošināšanas sistēmā, un analīzi par ietekmējošiem faktoriem, kas veido ēnu ekonomikas radītus priekšnosacījumus negodīgai konkurencei un atsevišķu iedzīvotāju grupu sociālajai nevienlīdzībai un nepietiekamai nodrošinātībai, kā arī analīzi, kā ēnu ekonomikas mazināšana ietekmē attieksmi pret nodokļu maksāšanu;
-	Iesniegt zinātniski pamatotas rīcībpolitikas rekomendācijas attiecībā uz normatīvo aktu izmaiņām, iestāžu darba organizāciju, viedo tehnoloģiju izmantošanu vai citiem valsts realizējamiem pasākumiem ēnu ekonomikas mazināšanai ar izvērtētu attiecīgo ieteikumu finansiālo ietekmi;
-	Iesniegts ziņojums par negūto budžeta ieņēmumu apjomu no pretlikumīgām darbībām, vērtējot finanšu operācijas un skaidras naudas apriti, sniedzot priekšlikumus rīcībpolitikas pasākumiem, mazinot pretlikumīgi iegūtu līdzekļu aprites riskus;
-	Izstrādāts ēnu ekonomikas mērīšanas metodoloģijas projektu, ēnu ekonomikas apmēra prognozēšanas algoritmu un veiktas aplēses par ēnu ekonomikas apmēru Latvijā 2020.gadā un 2021.gadā, izmantojot dinamiskā "vairāku indikatoru - vairāku cēloņu" modeļa </t>
  </si>
  <si>
    <t>Valsts pētījumu programma</t>
  </si>
  <si>
    <t>Valsts finansēta zinātniski pētnieciska darbība tiks mērķtiecīgi vērsta ēnu ekonomikas mazināšanai, izmantojot zinātnisko pētījumu rezultātā iegūtos secinājumus un priekšlikumus rīcībai</t>
  </si>
  <si>
    <t>Ir izstradāta un pieņemta Valsts pētījumu programa</t>
  </si>
  <si>
    <t>“aplokšņu algu” maksāšanas ierobežošana kā Ēnu ekonomikas ierobežošanas plāna darbības prioritāte</t>
  </si>
  <si>
    <t>Rrīcības virzieni risku identificēšanai un iespēju mazināšanai skaidras naudas līdzekļu izcelsmei, kura tiek maksāta nedeklarētā un grāmatvedībā neuzskaitītā veidā:
1.Nereģistrēta/nelegāla saimnieciskā darbība;
2.Nedeklarēta nodarbinātība;
3.Neuzskaitīti darījumi un nelegāla preču aprite;
4.Skaidras naudas neuzskaitīta/nekontrolēta aprite;
5.Nodokļu krāpšana.</t>
  </si>
  <si>
    <t>Valsts ieņēmumu dienests, Finanšu ministrija</t>
  </si>
  <si>
    <t>Nozaru ministrijas tiks aktīvāk iesaistītas ēnu ekonomikas mazinošu pasākumu īstenošanā, ņemot vērā uzņēmēju organizāciju sniegto informāciju, atbalstu un aprēķinus par nozarē esošo ēnu ekonomikas īpatsvaru. Tādējādi jaunā Ēnu ekonomikas ierobežošanas plāna stratēģiskais mērķis ir nozaru ministriju un valsts iestāžu integrēta un mērķtiecīga darbība, identificējot un novērtējot ēnu ekonomiku veicinošus faktorus nozares politikās un ministriju atbildības darbības jomās, īstenojot rīcībpolitikas pasākumus identificēto faktoru ietekmes mazināšanai.</t>
  </si>
  <si>
    <t xml:space="preserve">Izstrādāts un Ministru kabinetā apstiprināts stratēģiskais ietvars turpmākai minimālo ienākumu atbalsta sistēmas attīstībai, kas ietver vismaz: 
- Plāns minimālo ienākumu atbalsta sistēmas pilnveidošanai 2022.-2024.gadam;
- Sociālās aizsardzības un darba tirgus pamatnostādnes 2021. - 2027.gadam;
- Sociālo pakalpojumu attīstības plāns 2021. - 2023.gadam;
- Plāns personu ar invaliditāti vienlīdzīgu iespēju veicināšanai 2021.-2023.gadam.
</t>
  </si>
  <si>
    <t xml:space="preserve">Atskaites punkts noteikts, balstoties uz pieņēmumu, ka tiks izstrādāts un Ministru kabinetā apstiprināts stratēģiskais ietvars turpmākai minimālo ienākumu atbalsta sistēmas attīstībai, kas ietvers vismaz: 
 - Plānu minimālo ienākumu atbalsta sistēmas pilnveidošanai 2022.-2024.gadam, paredzot nostiprināt minimālo ienākumu aprēķināšanas metodoloģiju;
- Sociālās aizsardzības un darba tirgus pamatnostādnes 2021. - 2027.gadam, sekmējot iedzīvotāju sociālo iekļaušanu, mazinot ienākumu nevienlīdzību un nabadzību, attīstot pieejamu un individuālajām vajadzībām atbilstošu sociālo pakalpojumu sistēmu, kā arī veicinot augstu nodarbinātības līmeni kvalitatīvā darba vidē;
- Sociālo pakalpojumu attīstības plānu 2021. - 2023.gadam, kas vērsts uz sabiedrībā balstītu pakalpojumu sniegšanas uzlabošanu;
 - Plānu personu ar invaliditāti vienlīdzīgu iespēju veicināšanai 2021.-2023.gadam, kas vērsts uz integrētas un personu ar invaliditāti vajadzībām atbilstošas atbalsta sistēmas attīstību.
</t>
  </si>
  <si>
    <t>Procentuāla vērtība no mājsaimniecību rīcībā esošo ienākumu mediānas</t>
  </si>
  <si>
    <t>Minimālo ienākumu slieksnis nav zemāks par 109 euro</t>
  </si>
  <si>
    <t>Minimālo ienākumu slieksni noteikt 20% apmērā no mājsaimniecību rīcībā esošo ienākumu mediānas pēc LV metodoloģijas (1, 0.7, 0.7) vienam ekvivalentajam patērētājam.</t>
  </si>
  <si>
    <t>Atskaites punktā tiks uzskaitītas atlasītas [63] valsts un pašvaldību iestāžu ēkas, kurās tiks veikti ieguldījumi vides pielāgošanai.</t>
  </si>
  <si>
    <t xml:space="preserve">Atskaites punkts noteikts, balstoties uz pieņēmumu, ka pasākuma ietvaros tiks atlasītas 63 valsts un pašvaldības ēkās, kurās tiek sniegti labklājības nozares valsts pakalpojumi vai pašvaldību sociālie pakalpojumi, un noslēgti līgumi par vides pieejamības nodrošināšanas pasākumu īstenošanu. 
Ieguldījumi paredzēs veikt vides un informācijas pieejamības nodrošināšanas pasākumus personām ar funkcionāliem traucējumiem (redzes, dzirdes, kustību un garīga rakstura traucējumiem), tostarp īstenot vizuālās informācijas uzlabojumus, evakuācijas sistēmu pielāgošanu un nodrošināšanu cilvēkiem ar invaliditāti, kā arī paredzēs ierīkot uzbrauktuves, pandusus, pacēlājus, uzstādīt viegli atveramas vai automātiskas durvis u.c. darbības.
</t>
  </si>
  <si>
    <t>Atskaites punkts tiks uzskatīts par sasniegtu, kad tiks noslēgti līgumi par vides pieejamības nodrošināšanas pasākumu īstenošanu 63 valsts un pašvaldības ēkās.</t>
  </si>
  <si>
    <t>Atskaites punktā tiks uzskaitīti līgumi, kas noslēgti par vides pieejamības būvdarbu uzsākšanu iepriekš atlasītajās [63] valsts un pašvaldību iestāžu ēkās</t>
  </si>
  <si>
    <t>Atskaites punkts noteikts, balstoties uz pieņēmumu, ka pasākuma ietvaros, lai nodrošinātu vides pieejamība 63 valsts un pašvaldību ēkās, kurās sniedz pakalpojumus sociālās atstumtības riskam pakļautajām grupām, tostarp personām ar invaliditāti, tiks noslēgti būvdarbu līgumi. Līgumi tiks noslēgti par tādu vides pieejamības elementu nodrošināšanu, kādi vides pielāgojumi nepieciešami katrā ēkā, paredzot veikt vides un informācijas pieejamības nodrošināšanas pasākumus personām ar funkcionāliem traucējumiem (redzes, dzirdes, kustību un garīga rakstura traucējumiem), tostarp vizuālās informācijas uzlabojumus, evakuācijas sistēmu pielāgošanu un nodrošināšanu cilvēkiem ar invaliditāti, ierīkojot uzbrauktuves, pandusus, pacēlājus, uzstādīt viegli atveramas vai automātiskas durvis u.c. darbības.</t>
  </si>
  <si>
    <t>Mērķis tiks uzskatīts par sasniegtu, kad tiks veikti vides pieejamības uzlabojumi 63 valsts un pašvaldību ēkās – mērķa sasniegšanu pierādīs parakstīts pieņemšanas - nodošanas akts.</t>
  </si>
  <si>
    <t>Atskaites punktā tiks uzskaitītas atlasītas [259] personas ar invaliditāti, kurām nepieciešama individuālā mājokļa vides pielāgošana.</t>
  </si>
  <si>
    <t>Atskaites punkts noteikts, balstoties uz pieņēmumu, ka pasākuma ietvaros tiks atlasītas 259 personas ar 1. un 2. grupas invaliditāti un kustību traucējumiem individuālā mājokļa pielāgošanai (1 personai tiek paredzēts veikt viena mājokļa pielāgošanu). Valstī ir 35 457 personas ar kustību traucējumiem, t.sk. 1 775 1. un 2. invaliditātes grupas personas. Tiek lēsts, ka 53% jeb 941 personai (1 775x53%=941) no tām (pētījuma dati) ir nepieciešami mājokļa pielāgojumi. Lai uzlabotu personu ar invaliditāti dzīves kvalitāti un vienlīdzīgas iespējas piekļūšanai darba tirgum un pakalpojumiem, plānots sniegt atbalstu 259 personām ar invaliditāti viena mājokļa pielāgošanai, t.i., ~ 28%  no aprēķinātā personu skaita.</t>
  </si>
  <si>
    <t>Atskaites punkts tiks uzskatīts par sasniegtu, kad tiks atlasītas 259 mērķa grupas personas,  kurām nepieciešama individuālā mājokļa vides pielāgošana (atskaites punkta sasniegšanu apliecinās lēmumi par mērķa grupas personu kvalificēšanos atbalsta saņemšanai).  </t>
  </si>
  <si>
    <t>Atskaites punktā tiks uzskaitīti līgumi, kas noslēgti par vides pieejamības būvdarbu uzsākšanu iepriekš atlasīto mērķa grupas personu [259] mājokļos</t>
  </si>
  <si>
    <t>Atskaites punkts noteikts, balstoties uz pieņēmumu, ka, lai pasākuma ietvaros veiktu personu ar invaliditāti mājokļu pielāgošana, nodrošinot cilvēkiem ar invaliditāti un funkcionāliem traucējumiem piekļuvi nodarbinātībai un pakalpojumiem, tādējādi sekmējot cilvēktiesības un dzīves kvalitāti, tiks noslēgti būvdarbu līgumi. Būvdarbu līgumi noslēgti par tādu vides pieejamības elementu nodrošināšanu, kādi vides pielāgojumi nepieciešami mērķa grupas personām, paredzot veikt vides pielāgošanas pasākumus (uzbrauktuvju un pacēlāju ierīkošana, dzīvojamo un koplietošanas telpu pielāgošana u.c.) 259 personu mājokļos (viena persona = individuālais mājoklis).</t>
  </si>
  <si>
    <t xml:space="preserve">Mērķis noteikts, balstoties uz pieņēmumu, ka pasākuma ietvaros tiks veikta personu ar invaliditāti mājokļu pielāgošana, nodrošinot cilvēkiem ar invaliditāti un funkcionāliem traucējumiem piekļuvi nodarbinātībai un pakalpojumiem, tādējādi sekmējot cilvēktiesības un dzīves kvalitāti, t.sk.:
- veikti vides pielāgošanas pasākumi (uzbrauktuvju un pacēlāju ierīkošana, dzīvojamo un koplietošanas telpu pielāgošana u.c.) 259 personām (viena persona = individuālais mājoklis);
- radīti priekšnoteikumi, lai veicinātu šo personu veiksmīgāku iekļaušanos sabiedrībā (nodrošināta pārvietošanās brīvība, tādējādi veicinot šo personu iesaistīšanos darba tirgū un pieeju veselības, izglītības un sociālajiem pakalpojumiem).
</t>
  </si>
  <si>
    <t>Mērķis tiks uzskatīts par sasniegtu, kad tiks veikti mājokļu pielāgojumi vides pieejamības nodrošināšanai 259 personām ar invaliditāti  – mērķa sasniegšanu pierādīs parakstīts pieņemšanas - nodošanas akts.</t>
  </si>
  <si>
    <t>Atskaites punkts tiks uzskatīts par sasniegtu, kad tiks sagatavota IS tehniskā specifikācija un tā ir iekļauta iepirkuma konkursa nolikumā IS izstrādes ārpakalpojumam.  Izveidota nacionāla līmeņa darba grupa apstiprinājusi izstrādāto IS tehnisko specifikāciju un tās gatavību iesniegšanai LM iepirkuma komisijai (atskaites punkta sasniegšanu pierādīs parakstīts darba grupas protokols)</t>
  </si>
  <si>
    <t>Atskaites punktā tiks uzskaitīts izstrādātais prognozēšanas rīks sociālās apdrošināšanas sistēmas ilgtermiņa prognozēm</t>
  </si>
  <si>
    <t xml:space="preserve">Mērķis tiks uzskatīts par sasniegtu, kad tiks izstrādāts prognozēšanas rīks sociālās apdrošināšanas sistēmas ilgtermiņa prognozēm un to būs apstiprinājusi izveidota nacionālā darba grupa (atskaites punkta sasniegšanu pierādīs parakstīts darba grupas protokols). </t>
  </si>
  <si>
    <t>Mērķis noteikts, balstoties uz pieņēmumu, ka pasākuma ietvaros tiks izveidots līgumisks pamats projektu īstenošanas uzsākšanai - noslēgtas vienošanās starp LM un 18 pašvaldību par jaunu ģimeniskai videi pietuvinātu ilgstošas aprūpes pakalpojumu sniegšanas vietu izveidošanu.</t>
  </si>
  <si>
    <t xml:space="preserve">Nodrošināta jaunu ģimeniskai videi pietuvinātu ilgstošās aprūpes pakalpojumu sniegšanas vietu izveide [852] senioriem </t>
  </si>
  <si>
    <t>pakalpojumu vietas</t>
  </si>
  <si>
    <t>Mērķis noteikts, balstoties uz pieņēmumu, ka pasākuma ietvaros tiks izveidotas  jaunas ģimeniskai videi pietuvinātu ilgstošās aprūpes pakalpojumu sniegšanas vietas 852 pensijas vecuma personām. 
Pasākuma ietvaros tiks uzbūvēta 71 jauna ēka indikatīvi 18 pašvaldībās ģimeniskai videi pietuvinātu ilgstošās aprūpes pakalpojumu sniegšanai 852 pensijas vecuma personām. Veicot minēto ēku izbūvēšanu, tiks nodrošina, ka:
-	katrā ēkā nodrošināta vieta ne vairāk kā 12 personām (t.i., 12 (pakalpojumu sniegšanas vietu skaits vienā izbūvētajā ēkā) x71 (kopumā izbūvēto ēku skaits) = 852 (kopējais jaunizveidoto pakalpojumu sniegšanas vietu skaits));
-	katra ēka nodrošināta ar materiāltehnisko bāzi;
-	tiek īstenota pāreja no institucionālās aprūpes uz ģimeniskai videi pietuvinātu aprūpi pensijas vecuma cilvēkiem.
Sabiedrības novecošanās un pieaugošais aprūpes pienākumu slogs un vajadzība pēc aprūpes pakalpojumiem pastiprina aprūpes pakalpojumu pieejamības un efektivitātes uzlabošanas nepieciešamību, īpaši pēc sabiedrībā balstītiem, inovatīviem pakalpojumiem. Īstenojot mērķi –  nodrošināt jaunu ģimeniskai videi pietuvinātu ilgstošās aprūpes pakalpojumu sniegšanas vietu izveidi 852 senioriem -, tiks sperts būtisks solis pārejai no institucionalizācijas uz sabiedrībā balstītu pakalpojumu nodrošināšanu, tādējādi stiprinot deinstitucionalizācijas stratēģijas īstenošanu  Latvijā. Ģimeniskai videi pietuvināts aprūpes pakalpojums ir vērsts to mērķa grupas daļu, kuras uzturēšanās savā mājoklī vairs nav iespējama, jo personai nepieciešmais tāds atbalsta apjoms, kādu nav iespējams nodrošināt dzīvesvietā. Vienlaikus tiks fundamentāli mainīta pieeja ilgstošas aprūpes pakalpojumu nodrošināšanā, novēršot institucionālās pazīmes pakalpojuma sniegšanā (izolācija no plašākas sabiedrības, kontroles trūkums pār savu dzīvi u.c.).</t>
  </si>
  <si>
    <t>Mērķis tiks uzskatīts par sasniegtu, kad tiks izveidotas jaunas ģimeniskai videi pietuvinātu ilgstošas aprūpes pakalpojumu sniegšanas vietas 852 senioriem. Mērķa sasniegšanu pierādīs parakstīts pieņemšanas – nodošanas akts.</t>
  </si>
  <si>
    <t>Atskaites punktā tiks uzskaitīts [1] izstrādāts arodrehabilitācijas pakalpojuma apraksts.</t>
  </si>
  <si>
    <t>Pastāv risks, ka infrastruktūras uzlabošanas īstenošanas termiņus var ietekmēt iespējamas pārsūdzības iepirkumos būvdarbu veikšanai.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</si>
  <si>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 xml:space="preserve">Izveidoti sinerģiski sociālās un profesionālās rehabilitācijas pakalpojumi cilvēku ar funkcionēšanas traucējumiem drošumspējas veicināšanai kompetenču centra darbības nodrošināšanai.
</t>
  </si>
  <si>
    <t>Mērķis noteikts, balstoties uz pieņēmumu, ka projekta ietvaros tiks izveidoti un attīstīti sinerģiski sociālās un profesionālās rehabilitācijas pakalpojumi cilvēku ar funkcionēšanas traucējumiem drošumspējas veicināšanai (kompetenču attīstības programma un arodrehabilitācijas pakalpojums), t.sk. veicot pakalpojumu aprobāciju pilotprojektos. Līdz ar minēto pakalpojumu izveidi un īstenošanas uzsākšanu SIVA kļūs par modernu, pieejamu centru, kurā sev nepieciešamo atbalstu varēs saņemt personas ar visplašāko funkcionēšanas traucējumu loku, kā arī profesionāļi un šo personu ģimenes locekļi, iegūstot prasmes un iemaņas, kas veicina personu ar funkcionēšanas traucējumiem palikšanu vai atgriešanos darba tirgū.</t>
  </si>
  <si>
    <t>1 cet.</t>
  </si>
  <si>
    <t>Mērķis noteikts, balstoties uz ESF projekta “Atbalsts bezdarbnieku izglītībai” Nr.7.1.1.0/15/I/001 2019.-2020. gada faktiski deklarētajām datiem (datu avots: Kohēzijas politikas fondu vadības informācijas sistēma (KPVIS)- https://projekti.cfla.gov.lv/ ) par unikālajām pasākumos iesaistītajām personām pārskatā periodā, un projekta izdevumiem pasākumu īstenošanai.
Aprēķinā izmantotas vidējās pasākumu izmaksas uz 1 unikālo personu bez īstenošanas un prasmju novērtēšanas digitālo rīku izstrādes/aprobēšanas izmaksām ir 994.51 euro  = 904.10 euro  (20 621 636.69 euro (pārskata perioda faktiskie pasākumu izdevumi)/ 22 809 (pārskata periodā faktiski iesaistītās unikālās personas) x 10% (tiek plānoti neparedzētie izdevumi 10% apmērā no kopējām izmaksām, lai segtu papildu izdevumus, sadārdzinājumu kas radušies neparedzamu apstākļu (t.sk. sociāli ekonomisko izmaiņu) pasākuma īstenošanas gaitā. Procentuālais apmērs noteikts atbilstoši patēriņa cenu indeksa izmaiņu makroekonomiskai prognozei (vidēji 2%, gads pret gadu, https://www.fm.gov.lv/lv/tautsaimniecibas-un-budzeta-izpildes-analize) izmaksu sadārdzinājumu aprēķinot +2% gadā* 5 gadi),plānotās projekta īstenošanas izmaksas, kas aprēķinātas balstoties uz projekta īstenošanā iesaistāmā personāla amatu klasifikāciju un projekta īstenošanas periodu  8 314 275 euro = (projekta personāla atlīdzība - 135 amata slodzes; 3.25 gadi (38 mēneši) * 2 325 671 = 7 558 431 euro) x 10% (tiek plānoti neparedzētie izdevumi 10% apmērā no kopējām izmaksām, lai segtu papildu izdevumus, atalgojuma izmaiņas / indeksāciju, nepieciešamību piesaistīt daļu personāla visam projekta īstenošanas periodam (44 mēneši) pasākuma īstenošanas gaitā. Izmaksās ietvertās projekta īstenošanas personāla izmaksas nebūtu radušās, ja netiktu īstenots šis projekts. Ar projekta īstenošanā iesaistītajiem  darbiniekiem tiks slēgti terminēti darba līgumi uz projekta īstenošanas laiku, amata aprakstos nosakot tikai ar projekta ieviešanu saistītus pienākumus. Procentuālais apmērs noteikts atbilstoši patēriņa cenu indeksa izmaiņu makroekonomiskai prognozei (vidēji 2%, gads pret gadu, https://www.fm.gov.lv/lv/tautsaimniecibas-un-budzeta-izpildes-analize) izmaksu sadārdzinājumu aprēķinot +2% gadā* 5 gadi)) un plānotās prasmju novērtēšanas digitālo rīku izstrādes/aprobēšanas izmaksas 58 432 euro, kuru aprēķins balstīts uz projekta 2.2.1.1/17/I/032 2019.gada iepirkuma datiem https://www.eis.gov.lv/EKEIS/Opening/ExternalProposalParts/30755 (40 euro - 1 cilvēkstunda) un plānotajam cilvēkstundu aprēķinam ( 1328 cilvēkstundas).                              Digitālo rīku aprobēšanas izmaksas , 40 euro x 1328 (cilvēkstundas)= 53 120 euro x 10% (tiek plānoti neparedzētie izdevumi 10% apmērā no kopējām izmaksām, lai segtu papildu izdevumus, sadārdzinājumu kas radušies neparedzamu apstākļu (t.sk. sociāli ekonomisko izmaiņu) pasākuma īstenošanas gaitā. Procentuālais apmērs noteikts atbilstoši patēriņa cenu indeksa izmaiņu makroekonomiskai prognozei (vidēji 2%, gads pret gadu, https://www.fm.gov.lv/lv/tautsaimniecibas-un-budzeta-izpildes-analize) izmaksu sadārdzinājumu aprēķinot +2% gadā* 5 gadi). Starpposma mērķis garantētās projekta summas 28 710 000 euro ietvaros noteikts balstoties uz iepriekš pie sasniedzamās vērtības aprakstītajiem ESF projekta “Atbalsts bezdarbnieku izglītībai”  datiem un pieņēmumiem par projektā iesaistīto unikālo personu skaitu, pieņēmumiem par projekta īstenošanas termiņu (proti, starpposma vērtība noteikta indikatīvi 2,25  gadu periodam), plānotajam aktivitāšu un pasākumu ieviešanas grafikam un iesaistes intensitātei (t.sk. ievērojot organizatoriskos procesus projekta uzsākšanas periodā, līgumu noslēgšana u.c.), kā arī faktu, ka tā īstenošanas sākumā bezdarbnieki tiks iesaistīti ar zemāku intensitāti: 2023. g.-
2045 (iesaistāmo personu skaits pirmajā gadā atbilstoši indikatīvi 10% no kopējā investīciju un sasniedzamā rādītāja apmēra (20 450) + 2024.g. -  7955 (iesaistāmo personu skaits otrajā gadā atbilstoši indikatīvi 38% no kopējā investīciju un sasniedzamā rādītāja apmēra (20 450) = 10 000 personas.</t>
  </si>
  <si>
    <t xml:space="preserve">Mērķis noteikts, balstoties uz ESF projekta “Atbalsts bezdarbnieku izglītībai” Nr.7.1.1.0/15/I/001 2019.-2020. gada faktiski deklarētajām datiem (datu avots: Kohēzijas politikas fondu vadības informācijas sistēma (KPVIS)- https://projekti.cfla.gov.lv/ ) par unikālajām pasākumos iesaistītajām personām pārskatā periodā, un projekta izdevumiem pasākumu īstenošanai.
Aprēķinā izmantotas vidējās pasākumu izmaksas uz 1 unikālo personu bez īstenošanas un prasmju novērtēšanas digitālo rīku izstrādes/aprobēšanas izmaksām ir 994.51 euro  = 904.10 euro  (20 621 636.69 euro (pārskata perioda faktiskie pasākumu izdevumi)/ 22 809 (pārskata periodā faktiski iesaistītās unikālās personas) x 10% (tiek plānoti neparedzētie izdevumi 10% apmērā no kopējām izmaksām, lai segtu papildu izdevumus, sadārdzinājumu kas radušies neparedzamu apstākļu (t.sk. sociāli ekonomisko izmaiņu) pasākuma īstenošanas gaitā. Procentuālais apmērs noteikts atbilstoši patēriņa cenu indeksa izmaiņu makroekonomiskai prognozei (vidēji 2%, gads pret gadu, https://www.fm.gov.lv/lv/tautsaimniecibas-un-budzeta-izpildes-analize) izmaksu sadārdzinājumu aprēķinot +2% gadā* 5 gadi),plānotās projekta īstenošanas izmaksas, kas aprēķinātas balstoties uz projekta īstenošanā iesaistāmā personāla amatu klasifikāciju un projekta īstenošanas periodu  8 314 275 euro = (projekta personāla atlīdzība - 135 amata slodzes; 3.25 gadi (38 mēneši) * 2 325 671 = 7 558 431 euro) x 10% (tiek plānoti neparedzētie izdevumi 10% apmērā no kopējām izmaksām, lai segtu papildu izdevumus, atalgojuma izmaiņas / indeksāciju, nepieciešamību piesaistīt daļu personāla visam projekta īstenošanas periodam (44 mēneši) pasākuma īstenošanas gaitā. Izmaksās ietvertās projekta īstenošanas personāla izmaksas nebūtu radušās, ja netiktu īstenots šis projekts. Ar projekta īstenošanā iesaistītajiem  darbiniekiem tiks slēgti terminēti darba līgumi uz projekta īstenošanas laiku, amata aprakstos nosakot tikai ar projekta ieviešanu saistītus pienākumus.  Procentuālais apmērs noteikts atbilstoši patēriņa cenu indeksa izmaiņu makroekonomiskai prognozei (vidēji 2%, gads pret gadu, https://www.fm.gov.lv/lv/tautsaimniecibas-un-budzeta-izpildes-analize) izmaksu sadārdzinājumu aprēķinot +2% gadā* 5 gadi)) un plānotās prasmju novērtēšanas digitālo rīku izstrādes/aprobēšanas izmaksas 58 432 euro, kuru aprēķins balstīts uz projekta 2.2.1.1/17/I/032 2019.gada iepirkuma datiem https://www.eis.gov.lv/EKEIS/Opening/ExternalProposalParts/30755 (40 euro - 1 cilvēkstunda) un plānoto cilvēkstundu aprēķinu ( 1328 cilvēkstundas).                              Digitālo rīku aprobēšanas izmaksas , 40 euro x 1328 (cilvēkstundas)=  53 120 euro x 10% (tiek plānoti neparedzētie izdevumi 10% apmērā no kopējām izmaksām, lai segtu papildu izdevumus, sadārdzinājumu kas radušies neparedzamu apstākļu (t.sk. sociāli ekonomisko izmaiņu) pasākuma īstenošanas gaitā. Procentuālais apmērs noteikts atbilstoši patēriņa cenu indeksa izmaiņu makroekonomiskai prognozei (vidēji 2%, gads pret gadu, https://www.fm.gov.lv/lv/tautsaimniecibas-un-budzeta-izpildes-analize) izmaksu sadārdzinājumu aprēķinot +2% gadā* 5 gadi). Mērķis garantētajai projekta summai 28 710 000 euro noteikts  (28 710 000 euro – 8 314 275 euro – 58 432 euro )/ 994.51 euro = 20 450 personas. Kopējā rādītāja mērķa vērtībā tiks ieskaitīta starposma mērķa 10 000 dalībnieki vērtība.
</t>
  </si>
  <si>
    <t xml:space="preserve">Sasniedzamā vērtība noteikta, balstoties uz prognozēšanas rīka izstrādē nepieciešamajām sistēmas komponentem, t.sk.:
1) ārvalstu ekspertu piesaiste prognozēšanas rīka darba uzdevuma sagatavošanai un tā izstrādes uzraudzībai līdz nodevuma nodošanai (plānots piesaistīt ārvalstu ekspertus, kuriem ir pieredze līdzīgu rīku izstrādē) - 450 077.76 EUR;
2) rīka programēšanas izmaksas (plānots piesaistī Latvijas programētajus, kas nodrošīnās ārvalstu ekspertu darba uzdevuma izpildi, kā arī nepieciešamās testēšanas) - 1 034 400 EUR;
3) ieviešanas perosnāla (projekta vadītāja) izmaksas, kas organizēs darba sanāksmes, dokumentu apritei, komunikāciju ar izpildītajiem, ekspertiem un programēšanas rīka lietotajiem  - 84 699.63 EUR.
4) Kopā izmaksas, bez PVN plānotas 1 569 177 EUR apmērā.
</t>
  </si>
  <si>
    <t xml:space="preserve">Nepieciešamās izmaksas noteiktas, balstoties uz:
1) Liepājas pašvaldības vēsturiskajām  2014.-2020. gada ERAF izmaksām 9.3.1.1. pasākuma ietvaros. Liepāja veido  ģimeneiskai videi pietuvinātu sociālo pakalpojumu sniegšanas vietu pilngadīgām perosnām ar garīga rakstura traucējumiem, kas tiek uzskatīta par analoģisku infrastruktūru 3.1.2.3.i. pasākuma ietvaros. 
2019.-2020. gadā Liepājas pašvaldība veica projektēšanas, autoruzraudzības, būvuzraudzības un būvniecības ieprikumu ģimeneiskai videi pietuvināta sociālo pakalpojumu sniegšanas vietas izveidei 8 perosnām. Kopējās ieprikumu izmaksas = 516 444.16 EUR (bez pvn) jeb 1 873.53 m2;
2) Daugavpils pilsētas domes vēsturiskajām  2014.-2020. gada ERAF izmaksam 9.3.1.1. pasākuma ietvaros. Daugavipils nodrošināja materiāltehniskās bāzes izveidi pakalpojuma "Grupu mājas (dzīvoklis)" nodrošīnāšanai. Minētā pakalpojuma materiāltehniskā bāze ir līdzīga 3.1.2.3.i. ietvaros nepieciešamajai materiāltehniskai bāzei. Vidējās inventāra iegādes izmaksas uz perosnu = 2 673.15 EUR;
3) nepieciešamajām projektu īstenošanas izmaksām pašvaldībās, kas nodrošīnās infrastruktūras izveidi. Nepieciešamais projekta perosnāls noteikts, balstoties uz analoģisku ERAF projektu perosnāla plānojumu 2014.-2020. gada ERAF  9.3.1.1. pasākuma ietvaros. Prognozējams, ka infrastuktūru izveidos 18 pašvaldībās, kam nepieciešamas 1 513 642.57 EUR. 
</t>
  </si>
  <si>
    <t>Izmaksu aprēķins :
Sasniedzamā vērtība noteikta, balstoties uz pieejamo finansējumu , kā arī ņemot vērā ESF projekta “Atbalsts bezdarbnieku izglītībai” Nr.7.1.1.0/15/I/001 2019.-2020. gada faktiski deklarētos datus (datu avots: Kohēzijas politikas fondu vadības informācijas sistēma (KPVIS)- https://projekti.cfla.gov.lv/ ) par unikālajām pasākumos iesaistītajām personām pārskatā periodā, un projekta izdevumiem pasākumu īstenošanai.
Aprēķinā izmantotās vidējās pasākumu izmaksas uz 1 unikālo personu bez īstenošanas izmaksām (904.10 euro) = (Pārskata perioda faktiskie pasākumu izdevumi/ Pārskata periodā faktiski iesaistītās unikālās personas, kur:
1) Pārskata perioda faktiskie izdevumi (20 621 636.69 euro): KPVIS deklarēto maksājumu pieprasījumos Nr.15-22 izdevumi (sadaļa 9.1. Attiecināmie izdevumi) laika periodā no 01.01.2019. līdz 31.12.2020, izdevumu pozīcijām:
- 13.2. Profesionālās apmācības, pārkvalifikācijas un kvalifikācijas paaugstināšanas izmaksas – 5 876 046.46 euro;
- 13.3. Neformālās izglītības programmu apguves izmaksas – 12 173 665.88 euro;
- 13.4. Apmācību pie darba devēja izmaksas – 1 564 472.29 euro;
- 13.5. Pakalpojuma izmaksas par ergoterapeita, surdotulka un atbalsta personas piesaistes pakalpojumu sniegšanu bezdarbniekiem – 8 354.32 euro (10108.73, atskaitot PVN 21%), 
- 4. Mērķa grupas nodrošinājuma izmaksas (Atbalsts reģionālajai mobilitātei) – 997 343.33 euro.
2) Pārskata periodā faktiski iesaistītās unikālās personas (22 809): KPVIS dalībnieku sarakstā (versija Nr.10) uzskaitītie dalībnieki, kuru atlasei tiek piemēroti sekojošie nosacījumi:
- uzsāka dalību periodā no 01.01.2019 (1.3.kolona “Semināra/ apmācības/ konsultācijas/ cita pasākuma (darbības) sākuma datums” un vienlaikus pabeidza dalību periodā līdz 31.12.2020 (1.4. kolona “Semināra/ apmācības/ konsultācijas/ cita pasākuma (darbības) beigu datums”);
- nav pārtraucis dalību pasākumā (1.6.kolonā “Dalības pārtraukšanas datums” vērtība “-“);
- dalība nav pasākumā “Darbam nepieciešamo iemaņu attīstība” un nav pasākumā “Konkurētspējas paaugstināšanas pasākumi” (1.1.kolonā “Projekta darbības nosaukums atbilstoši projekta iesnieguma 1.5.sadaļai);
- atlasītajā dalībnieku sarakstā, pamatojoties uz 0.2. kolonas “Dalībnieka personas kods” vērtības, izņemtas visas atkārtotās dalības, lai iegūtu unikālo personu sarakstu.
3) Projekta  īstenošanas  izdevumi (7 558 431 euro) nav iekļauti vidējās izmaksās, aprēķins sagatavots, balstoties uz projekta īstenošanā iesaistāmā personāla amatu klasifikāciju un projekta īstenošanas periodu.
- Projekta personāla atlīdzība, kas īsteno projektu, 135 amata slodzes; 3.25 gadi * 2 325 671= 7 558 431 euro (sk. Personāls);
4) Prasmju novērtēšanas digitālo rīku izstrādes/aprobēšanas izmaksas 53 120 euro nav iekļautas vidējās izmaksās.  Aprēķins balstīts uz projekta 2.2.1.1/17/I/032 2019.gada iepirkuma datiem https://www.eis.gov.lv/EKEIS/Opening/ExternalProposalParts/30755  (40 euro - 1 cilvēkstunda) un plānotajam cilvēkstundu aprēķinam ( 1328 cilvēkstundas).                              Digitālo rīku aprobēšanas izmaksas , 40 euro x 1328 (cilvēkstundas)= 53 120 euro.                                                                                                                                      5)Visām izmaksām tiek plānoti neparedzētie izdevumi 10% apmērā no kopējās izmaksu summas, lai segtu papildu izdevumus, sadārdzinājumu kas rodas neparedzamu apstākļu (t.sk. sociāli ekonomisko izmaiņu) ietekmē pasākuma īstenošanas gaitā. Procentuālais apmērs noteikts atbilstoši patēriņa cenu indeksa izmaiņu makroekonomiskai prognozei (vidēji 2%, gads pret gadu, https://www.fm.gov.lv/lv/tautsaimniecibas-un-budzeta-izpildes-analize) izmaksu sadārdzinājumu aprēķinot +2% gadā* 5 gadi),plānotās projekta īstenošanas 
Sasniedzamā vērtība par garantēto summu 28 710 000 euro veidotos (28 710 000 euro - 8 314 275 euro ( 7 558 431 euro x10%) - 58 432 euro (53 120 euro x 10%) / 994.51 euro (904,10 eurox10%) = 20 450 unikālās personas.
A</t>
  </si>
  <si>
    <t xml:space="preserve">Pieņēmumi izmaksu aprēķinā balstīti uz Nodarbinātības valsts aģentūras līdzšinējo pieredzi mācību programmu īstenošanā. Informācija par pieņēmumiem, sasniedzamajām vērtībām un izmaksu noteikšana veikta.balstoties uz ESF projekta “Atbalsts bezdarbnieku izglītībai” Nr.7.1.1.0/15/I/001 2019.-2020. gada faktiski deklarētajām datiem (datu avots: Kohēzijas politikas fondu vadības informācijas sistēma (KPVIS)- https://projekti.cfla.gov.lv/ ) par unikālajām pasākumos iesaistītajām personām pārskatā periodā, un projekta izdevumiem pasākumu īstenošanai, kā arī digitālo rīku izstrādes izmaksas noteiktas balstoties uz projekta 2.2.1.1/17/I/032 2019.gada iepirkuma datiem https://www.eis.gov.lv/EKEIS/Opening/ExternalProposalParts/30755 (40 euro - 1 cilvēkstunda) un plānotajam cilvēkstundu aprēķinam ( 1328 cilvēkstundas).   </t>
  </si>
  <si>
    <t>3 - 016 - Prasmju attīstīšana pārdomātai specializācijai, rūpniecības pārkārtošanai, uzņēmējdarbībai un uzņēmumu spējai pielāgoties pārmaiņām</t>
  </si>
  <si>
    <t>Sasniedzamā vērtība noteikta, balstoties pasākumā plānotajām aktivitātēm un to īstenošanai nepieciešamā finansējuma aprēķinu.
Izmaksu apraksts:
1) 4 440 750 EUR - infrastruktūras pielāgošana/renovēšana mērķa grupas personu vajadzībām divās ēkās. Izmaksas noteiktas balstoties uz sertificēta būveksperta aprēķiniem par izmaksām:
- energoefektivitātes paaugstināšanas darbu izmaksām ēkā Dubultu prosp. 71, Jūrmalā, kur izvietotas telpas rehabilitācijas pakalpojumu klientu izmitināšanai, ēdināšanai, klientu reģistrācijas un brīvā laika pavadīšanas telpas,
- telpu remontam un ārtelpu pielāgošanai vides pieejamības prasību nodrošināšanai, kā arī drošības uzlabošanai (evakuācijas risinājumi, ugunsdrošības, zibensaizsardzības un ventilācijas sistēmu izbūve, lifta nomaiņa u.c.) ēkā Slokas ielā 61, Jūrmalā, kur izvietotas telpas pakalpojuma sniegšanai;
2) 608275 EUR tehnoloģiju un materiāltehniskā aprīkojuma iegāde pakalpojumu īstenošanai. Izmaksas noteiktas veicot tirgus izpēti, kā arī balstoties uz līdzšinēji veikto iepirkumu rezultātiem;
3) 347 043 EUR mobilās darba stacijas (demonstrācijas telpas) izveidei pakalpojumu pieejamībai reģionos. Izmaksas noteiktas veicot tirgus izpēti, kā arī balstoties uz līdzšinēji veikto iepirkumu rezultātiem.
Fizioterapijas un ergoterapijas ierīces/inventārs ir specifiska preču grupa, kurai Latvijā ir ļoti šaurs piegādātāju loks un esošie tirgus dalībnieki ir specializējušies, piedāvājot noteiktas preču grupas. SIVA atbilstoši savas darbības specifikai regulāri veic rehabilitācijas ierīču/inventāra iegādi. Izmaksu pamatojumos iekļautas tādu piegādātāju cenas, kuri līdz šim SIVA veiktajās tirgus aptaujās ir piedāvājuši zemākās cenas un viņu piegādātās preces ir kvalitatīvas, un līdzšinēji šie piegādātāji pierādījuši sevi kā uzticami sadarbības partneri;
4) 119 568 EUR metodikas personām, kas nodrošina atbalstu personām ar funkcionēšanas traucējumiem izstrāde. Izmaksas noteiktas balstoties uz Eiropas Sociālā fonda projektā Nr.9.2.1.1./15/I/001 "Profesionāla sociālā darba attīstība pašvaldībās" izstrādātas metodikas kopējām attiecināmajām izmaksām (iepirkums Nr. LRLM2017/28-3-03/20ESF "Par metodikas darbam ar personām ar garīga rakstura traucējumiem (GRT) izstrādi un sociālo darbinieku apmācību"; projekta Nr.9.2.1.1./18/I/001 iepirkumu plāna 38.rinda KP VIS).
5) 110 806 EUR pilotprojekta īstenošana izstrādātā arodrehabilitācijas pakalpojuma aprobācijai darbā ar klientiem;
6) 373 558 EUR projekta īstenošanas personāla izmaksas (metodikas, kompetenču attīstības programmas un arodrehabilitācijas pakalpojuma izstrādē un aprobācijā iesaistītā personāla atlīdzība). 
Pasākuma kopējās izmaksās netiek ietvertas projekta vadības personāla izmaksas (tiks segtas no SIVA līdzekļiem).
Detāls izmaksu aprēķina pamatojums pievienots izmaksu pamatojumu mapē.</t>
  </si>
  <si>
    <t xml:space="preserve">Apstiprināta atbalsta programma Energoefektivitates uzlabošana dzīvojamās ēkās </t>
  </si>
  <si>
    <t>Uzsākti projekti par vismaz 70% no RRF finansējuma 1.2.1.1.i. “Daudzdzīvokļu māju energoefektivitātes uzlabošana un pāreja uz atjaunojamo energoresursu tehnoloģiju izmantošanu”</t>
  </si>
  <si>
    <t>Kavējās projektu iesniegšana</t>
  </si>
  <si>
    <t xml:space="preserve">Aprēķins veikts izmantojot 2014.-2020.gada plānošanas perioda Darbības programmas ""Izaugsme un nodarbinātība"" 4.2.1.1. pasākumā ""Veicināt energoefektivitātes paaugstināšanu dzīvojamās ēkās"" datus (pievienoti pielikumā). Kur vidējās izmaksas sastādīja 174.78 EUR/m2, kas neskaitot PVN sastādīja 144.45 EUR/m2. 
Publiskais finansējums – 57 282 000 EUR, no kura 6% sastādīs “Altum” vadības izmaksas. Attiecīgi renovācijas darbiem ir pieejami 53 845 080 EUR. Rādītāja aprēķins: 53 845 080/199.34 EUR/m2 (199.34 EUR/m2 ir prognozētās vidējās izmaksas, kas aprēķinātas kā 144.45 EUR/m2 +38%).   Pētījums par prognozētajām izmaiņām darbaspēka un būvmateriālu izmaksām būvniecības nozarē Latvijā 2020. -2024 paredz būvniecības izmaksu pieaugumu par 26% līdz 2024.gadam. Pieņemot, ka tendence turpināsies arī līdz 2026.gadam, būvniecības izmaksas pieaugs par 38%.) = 270 116 m2.
</t>
  </si>
  <si>
    <t>Plānotais primārās enerģijas samazinājums daudzdzīvokļu mājās ar uzlabotu energoefektivitāti</t>
  </si>
  <si>
    <t xml:space="preserve">Vidējais  patēriņš  2020.gadā daudzdzīvokļu dzīvojamās mājas sastādīja  124.21 kWh/ m2 gadā . No kā 30% ietaupījums sastādīs 37.26 kWh/m2 gadā. 
Ir plānots renovēt 270 116  m2, līdz ar to kopējais ietaupījums sastādīs 37.26 * 270 116  / 1000 = 10 064 MWh.
</t>
  </si>
  <si>
    <t>Investīciju ietvaros tiks nodoršināts atbalsts jaunu inovatīvu produktu un tehnoloģiju izstrādei, kas saistīti ar "zaļo"mērķu sasniegšanu. Mārķis atspoguļo jaunu produktu un tehnoloģiju skaitu, kas ir izstrādātas projektu ietvaros un ko komersanti nākotnē plāno ieviest ražošanā (programmas ietvaros izstrādātie produkti nav uzreiz komercializējami, finansējums tiek piešķirts produkta vai tehnoloģijas izstrādei līdz TRL8 līmenim)</t>
  </si>
  <si>
    <t>Apstiprināta atbalsta programma energoefektivitātes paaugstināšanai valsts un vēsturiskās ēkas</t>
  </si>
  <si>
    <t>Uzsākti projekti par vismaz 70% no RRF finansējuma 1.2.1.4.i. “Energoefektivitātes uzlabošana valsts sektora ēkās, t.sk. vēsturiskajās ēkās”</t>
  </si>
  <si>
    <t>Aprēķins veikts izmantojot 2014.-2020.gada plānošanas perioda Darbības programmas "Izaugsme un nodarbinātība" 4.2.1.2. pasākuma "Veicināt energoefektivitātes paaugstināšanu valsts ēkās" datus (pievienoti pielikumā). Kur vidējās izmaksas sastādīja  190.89 EUR/m2, kas neskaitot PVN sastādīja 157.76 EUR/m2. 
Publiskais finansējums – 23 956 000 EUR. Rādītāja aprēķins: 23 956 000/217.71 EUR/m2 (217.71 EUR/m2 ir prognozētās vidējās izmaksas, kas aprēķinātas kā 157.76 EUR/m2 +38%).   Pētījums par prognozētajām izmaiņām darbaspēka un būvmateriālu izmaksām būvniecības nozarē Latvijā 2020. -2024 paredz būvniecības izmaksu pieaugumu par 26% līdz 2024.gadam. Pieņemot, ka tendence turpināsies arī līdz 2026.gadam, būvniecības izmaksas pieaugs par 38%.) = 110 036 m2;</t>
  </si>
  <si>
    <t>Plānotais primārās enerģijas samazinājums publiskajās ēkās ar uzlabotu energoefektivitāti</t>
  </si>
  <si>
    <t>Vidējais  patēriņš  2020.gadā biroja ēkās un izglītības iestādēs sastādīja 130.9 kWh/m2 gadā . No kā 30% ietaupījums sastādīs 39.27 kWh/m2 gadā. 
Ir plānots renovēt 110 036 m2, līdz ar to kopējais ietaupījums sastādīs 39.27 * 110 036 / 1000 = 4321 MWh.</t>
  </si>
  <si>
    <t>1.2.1.5.i. Elektroenerģijas pārvades un sadales tīklu modernizācija</t>
  </si>
  <si>
    <t>Apstiprināti projekti par visu pieejamo RRF finansējumu 1.2.1.5.i. "Elektroenerģijas pārvades un sadales tīklu modernizācija"</t>
  </si>
  <si>
    <t>Veicināta pieslēguma punktu izveide, un/vai pārbūve elektroauto uzlādes un/vai mikroģenerācijas ierīkošanai</t>
  </si>
  <si>
    <t>Kavējās projektu īstenošana.</t>
  </si>
  <si>
    <t>Radīta infrastruktūra (gan elektropārvades, gan IT) iespējamai AER pieslēgšanai</t>
  </si>
  <si>
    <t>MW</t>
  </si>
  <si>
    <t>Investīcijas nodrošinās elektroenerģijas pārvades sistēmas spēju uzņemt energosistēmā papildus sistēmai pieslēgtas ģenerācijas jaudas</t>
  </si>
  <si>
    <t xml:space="preserve">Riski: Nepietiekama popularitāte komersantu vidū, kuras dēļ atbalsts var tikt izmantots nepilnā apmērā.
Pieņēmumi: 
1.2.1.4Pieņēmumi balstīti uz 1.2.1.4.programmas datiem, kas sevī ietvēra jaunu tehnoloģiju iegādi komersantiem un Altum ekspertu sākotnējo vērtējumu programmai izejot no programmas risku izvērtējuma.
.1.2.1.4. programmas pieprasījums:1.k kārtas ietvaros (līdz 09.2016) tika saņemts 41 projekta iesniegums par ERAF finansējumu 53 135 764,42 euro, 2. kārtas ietvaros (līdz 04.2018) - 51 projekta pieteikums par ERAF finansējumu 63 000 783,88 euro.19 mēneši starp vienas 1. un 2. atlases kārtas proj.iesniegšanas termiņa beigām (vienā kārtā vid. 46 projekti). Pieņēmums gadā saņemtu vid. 29 pieteikumus (19/12= 1.58; 46/1.58=29.11). papildus pieņemts, ka ;šai programmai būs vidēji par 15%lielāks pierasījums nekā tas bija 2016-2018 gadā.
</t>
  </si>
  <si>
    <t>Atbalstītie/apmācitie komersanti (neunikālie)</t>
  </si>
  <si>
    <t>Ekonomikas ministrija, Atlum</t>
  </si>
  <si>
    <t>Kavējas līguma ar Altum par finansēšanas fonda pārvaldi noslēgšana</t>
  </si>
  <si>
    <t>Noslēgts līgums ar nekustamā īpašuma attīstītāju par granta un aizdevuma piešķiršanu</t>
  </si>
  <si>
    <t>Izstrādāta nacionāla līmeņa ilgtermiņa stratēģija katrā no RIS3 jomām (kopā 5). Izveidota stratēģiskā vadības padome katrā no RIS3 jomām (kopā 5)</t>
  </si>
  <si>
    <t>Stratēģija saskaņota ar visām iesaistītajām pusēm un apstiprināta. RIS3 stratēģiskās vadības padomes ir izveidotas, ir ievēlēti to pārstāvji.</t>
  </si>
  <si>
    <t>Latvijas investīciju un attīstības aģentūra</t>
  </si>
  <si>
    <t>Latvijas investīciju un attīstības aģentūra ir atbildīga par nacionāla līmeņa ilgtermiņa stratēģiju izstrādi katrā no RIS3 jomām, ņemot vērā saturu, kuru sniedz visi ar tripple-helix konceptu saistītie pārstāvji no privātā, pētniecības un publiskā sektora. Pilnvērtīgai stratēģiju izstrādei tiks piesaistīti pētnieki. Ilgtermiņa stratēģija praksē tiks ieviesta ar ikgadēju rīcības plānu izstrādi, kurā jau tiks identificētas praktiskas aktivitātes un atbildīgie par aktivitāšu īstenošanu. Ikgadējo rīcības plānu izstrādes procesu nodrošinās LIAA, sadarbojoties ar RIS3 jomas pārstāvjiem. Stratēģiskā vadības padome katrā RIS3 jomā nodrošinās plānoto investīciju fokusu atbilstoši nacionālā līmeņa konkurētspējas priekšrocībām, nodrošinot to maksimālo efektivitāti. Lēmumi par investīcijām tiks pieņemti pamatojoties uz RIS3 jomas analīzi (monitorings) un vadības padomes kompetenci, ņemot vērā, ka tā sastāvēs no vadošajiem jomas pārstāvjiem.</t>
  </si>
  <si>
    <t>Risks, ka ANM plāna ieviešanas gaitā, pamatojoties uz RIS3 monitoringa rezultātiem tiek secināts, ka tiek identificēta jauna RIS3 joma vai kāda no esošajām ir jāizslēdz no RIS3 jomu saraksta. Ņemot vērā, ka pirmo reizi ir plānots panākt stratēģisku ilgtermiņa sadarbību starp privāto, akadēmisko un valsts pārvaldes sektoru vienas RIS3 jomas ietvaros, pastāv risks par savstarpējo sadarbību un specifisko jautājumu izpratni, lai gan esošā pieredze norāda uz pozitīvām tendencēm.</t>
  </si>
  <si>
    <t xml:space="preserve">Stratēģija saskaņota ar visām iesaistītajām pusēm un apstiprināta. Ekonomikas ministrijas rīkojums par stratēģiskās vadības padomes izveidi (iekļaujot informāciju par sastāvu).  </t>
  </si>
  <si>
    <t>Pieaudzis vietējo publisko pētniecības organizāciju līgumpētījumu skaits ar privāto sektoru RIS3 vērtību ķēžu ietvarā (starpvērtība)</t>
  </si>
  <si>
    <t>IZM dati par zinātnisko instiūciju darbības rezultātiem</t>
  </si>
  <si>
    <t xml:space="preserve">Viens no inovāciju pārvaldības reformas mērķiem ir sadarbības veicināšana starp pētniecības sektoru un uzņēmējdarbības sektoru. 2022. gadā, veidojot RIS3 specializācijas stratēģijas tiks aprēķināts pētniecības organizāciju līgumpētījumu skaits ar privāto sektoru RIS3 vērtību ķēžu ietvaros, kas parāda, cik lielā mērā uzņēmumi izmanto pētniecības organizāciju pakalpojumus savu P&amp;A aktivitāšu īstenošanai.  Uzstādītais mērķis 2024. gadam ir 5% pieaugums līgumpētījumu skaitā, salīdzinot ar 2022. gada bāzes vērtību. </t>
  </si>
  <si>
    <t>Uzņēmumi neizrāda pietiekamu interesi par sadarbību ar pētniecības organizācijām. Pētniecības organizācijām trūkst kapacitātes un zināšanu, lai īstenotu uzņēmumus interesējošās aktivitātes.</t>
  </si>
  <si>
    <t>RIS3 ekosistēmu pārstāvju parakstīti atzinības apliecinājumi, par īstenotiem projektiem, kas nebūtu iespējami  bez LIAA iesaistes (starpvērtība)</t>
  </si>
  <si>
    <t>Inovāciju pārvaldības reformas ietvaros RIS3 vērtību ķēžu pārstāvjiem (komersantiem un pētniecības organizācijām) tiks sniegts augstas pievienotās vērtības atbalsts tādās jomās kā eksporta veicināšana, investīciju piesaiste, jaunuzņēmumu atbalsts, tehnoloģiju pārnese, inovāciju veicināšana, darbinieku apmācības u.c. Atbalsta saņēmēji parakstīs atzinības apliecinājumus kur atzīst, ka īstenotais projekts  (piemēram, noslēgti iepirkumi, sadarbības konsorciju līgumi, iekļūšana starptautiskās vērtību ķēdēs, iekļūšana tālajos/sarežģītajos tirgos) nebūtu iespējams bez LIAA iesaistes</t>
  </si>
  <si>
    <t>Saņemts nepieciešamais atzinības apliecinājumu skaits</t>
  </si>
  <si>
    <t xml:space="preserve">Pieaudzis vietējo publisko pētniecības organizāciju līgumpētījumu skaits ar privāto sektoru RIS3 vērtību ķēžu ietvarā </t>
  </si>
  <si>
    <t xml:space="preserve">Viens no inovāciju pārvaldības reformas mērķiem ir sadarbības veicināšana starp pētniecības sektoru un uzņēmējdarbības sektoru. 2022. gadā, veidojot RIS3 specializācijas stratēģijas tiks aprēķināts pētniecības organizāciju līgumpētījumu skaits ar privāto sektoru RIS3 vērtību ķēžu ietvaros, kas parāda, cik lielā mērā uzņēmumi izmanto pētniecības organizāciju pakalpojumus savu P&amp;A aktivitāšu īstenošanai.  Uzstādītais mērķis 2026. gadam ir 10% pieaugums līgumpētījumu skaitā, salīdzinot ar 2022. gada bāzes vērtību. </t>
  </si>
  <si>
    <t xml:space="preserve">RIS3 ekosistēmu pārstāvju parakstīti atzinības apliecinājumi, par īstenotiem projektiem, kas nebūtu iespējami  bez LIAA iesaistes </t>
  </si>
  <si>
    <t>Inovāciju pārvaldības modeļa turpmākas darbības finansējuma nodrošināšana</t>
  </si>
  <si>
    <t>Piešķirts  un attiecīgos tiesību aktos iekļauts finansējums jaunizveidotā inovāciju pārvaldības modeļa tālākai darbībai</t>
  </si>
  <si>
    <t xml:space="preserve">Valdība neatbalsta finansējuma piešķiršanu inovāciju pārvaldībai </t>
  </si>
  <si>
    <t>Apstiprināti tiesību akti, kuros iekļauta sadaļa par finansējumu inovāciju pārvaldības aktivitātēm</t>
  </si>
  <si>
    <t>Programmas ietvaros piesaistītās privātās investīcijas pētniecībā un attīstībā (starpvērtība)</t>
  </si>
  <si>
    <t>Atbalsta instruments tiek veidots, lai veicinātu privātā sektora investīcijas P&amp;A. Mērķis atspoguļo  programmas ietvaros piesaistīto privātā P&amp;A finansējuma apjomu, kas tiek investēts jaunu inovatīvu produktu un tehnoloģiju izstrādē.</t>
  </si>
  <si>
    <t>Projekta īstenošanas laikā iespējami dažādi riski, kuru rezultātā tiktu ietekmēt projekta ieviešana praksē, t.sk. ietekmējot investīciju apjomu. Tas nozīmē, ka iespējama saistīto datu novirze. Nepietiekama popularitāte komersantu vidū, kuras dēļ atbalsts var tikt izmantots nepilnā apmērā.</t>
  </si>
  <si>
    <t>Programmas ietvaros piesaistītās privātās investīcijas pētniecībā un attīstībā</t>
  </si>
  <si>
    <t>Projekta īstenošanas laikā iespējami dažādi riski, kuru rezultātā tiktu ietekmēt projekta ieviešana praksē, t.sk. ietekmējot investīciju apjomu. Tas nozīmē, ka iespējama saistīto datu novirze.Nepietiekama popularitāte komersantu vidū, kuras dēļ atbalsts var tikt izmantots nepilnā apmērā.</t>
  </si>
  <si>
    <t xml:space="preserve">Taisnīgas pārkārtošanās plāna 6.1.prioritātes “Pāreja uz klimatneitralitāti” indikatīvais finansējums uzņēmējdarbības "zaļināšanai"- 48 385 560 EUR
Darbības programmas Latvijai 2021.-2027.gadam 2.1.prioritāte “Klimata pārmaiņu mazināšana un pielāgošanās klimata pārmaiņām” plānotais finansējums uzņēmējdarbības energoefektivitātei 36 975 000 EUR
</t>
  </si>
  <si>
    <t>Pieņēmumi balstīti uz ALTUM līdzšinējo pieredzi programmu ieviešanā un potenciālajiem investīciju apjomiem gadā, ņemot vērā pieredzi energoefektivitātes programmā, kas tiek īstenota no "zaļo"obligāciju finansējuma.
Ekonomikas ministrijas rīcībā esošie dati par 2014. – 2020. gada plānošnas periodā ieviesto Kompetences centru prgrammas izmaksām.</t>
  </si>
  <si>
    <t xml:space="preserve">2014.-2020.gada plānošanas perioda Darbības programmas "Izaugsme un nodarbinātība" 4.2.1.2. pasākums "Veicināt energoefektivitātes paaugstināšanu valsts ēkās" </t>
  </si>
  <si>
    <t>01.01.2022</t>
  </si>
  <si>
    <t>31.12.2026</t>
  </si>
  <si>
    <t>Plānojot izmaksas, tika ņemts vērā investīcijas laika grafiks, tāpat ņemta vērā izmaksu rašanās, kas ir raksturīga būvniecības projektiem:
• 2022.un 2023.gadā tiek plānoti būvniecības sagatavošanās darbi un būvniecības uzsākšana, kur finansējums tiks apgūts iesniedzot starpposma maksājumus un pieprasot avansu.
• 2024.gadā plānoti starpposma maksājumi būvniecības posmiem, kas noslēgušies;
• 2025. un 2026.gadā tiks pabeigta būvniecība un iesniegti noslēguma maksājumi, kad tiek pieprasīts un izmaksāts viss finansējums.</t>
  </si>
  <si>
    <t>033 “Viedas energosistēmas (tostarp viedtīkli un IKT sistēmas) un ar tām saistītās krātuves”</t>
  </si>
  <si>
    <t xml:space="preserve">Izmaksas noteiktas, pamatojoties uz EDIC nacionālā kandidāta sagatavoto informāciju. EDIC administratīvās izmaksas galvenokārt tiks segtas no programmas "Digitālā Eiropa" finansējuma. Izmantotas Latvijas Informācijas un komunijāciju tehnoloģiju asociācijas aplēses, kur viena uzņēmuma mentoringa/konsultāciju izamaksas ir 300 EUR, bet digitālā brieduma testa veikšana vienam komersantam - 200 EUR. </t>
  </si>
  <si>
    <t>Altum līdzfinansējums līdz 65 milj.EUR</t>
  </si>
  <si>
    <t>Programmas finansēšanai nav paredzēts piesaistīt citu ES fondu finansējumu.
Šobrīd Altum netiek izsniegti aizdevumi ar granta elementu, tāpēc nav vēsturisko datu par šādām programmām un to apguvi.
Pieņēmumi finansējuma sadalei tiek noteikti, ņemot vērā 14-20 perioda 1.2.1.4.programmas datus kā arī Altum esošo pieredzi kredītportfeļa administrēšanā, kas saistīti ar uzņēmumu attīstību un paplašināšanos (izslēdzot NĪ finansēšanu). Pieņēmumi balstīti uz iespējamo programmas un tās risku izvērtējumu, kur ņemts vērā iespējamais darījumu skaits gadā, uzņēmuma lielums un vidējā aizdevuma summa, tāpat ņemts vērā, ka pēc šīs aizdevumu programmas būs lielāks pieprasījums, ņemot vērā granta elementu kā arī to, ka aktivitātei netiek plānots atbalsts no citiem ES fondiem. Izejot no šiem datiem norādīta iespējamā granta un finanšu instrumenta apguve.
Dati pieņēmumiem:
1. ņemot vērā 1.2.1.4.aktivitātes sadalījumu pa uzņēmuma lielumiem, tad 30% ir lielei uzņēmumi un 70% MVU
2. Vidējā darījumu summa:
      1.2.1.4.aktivitātē lielajiem komersantiem 4622237 EUR un MVU 2507540 EUR,
     Altum garantiju portfelī lielajiem komersantiem 2 000 000 EUR, maksimālā summa 3 000 000 EUR, MVU 400 000 EUR, maksimālā summa 800 000 EUR
      Altum aizdevumu portfelī lielajiem komersantim 500 000 EUR, maksimālā summa 2 800 000 EUR, MVU 70 000 EUR, maksimālā summa 1 000 000 EUR
Izejot no šiem datiem pieņēmumos tiek izmantots, ka vidējā darījumu summa lielajiem uzņēmumiem būs 1 587 224 EUR un maksimālā summa 7 000 000 EUR, MVU 462 254 EUR un maksimālā summa 3 000 000 EUR
Pieņēmumos ņemts vērā, ka tiks atbalstīti 133 komersanti.</t>
  </si>
  <si>
    <t>Digitālo pamatprasmju apgūšanas programmas rādītājs tiek noteikts ņemot vērā apmācību programmas (no esošajām programmām pietuvināts saturs plānotajai atbalsta iniciatīvai), kuru ietvaros 2016.gada – 2020.gada periodā ir tikušas nodrošinātas apmācības 1 153 komersantiem, kuru ERAF izmantotais finansējums ir sasniedzis 7 988 889 EUR (vidēji 6 928 EUR par viena komersanta apmācību kopumu) ieskaitot administratīvās izmaksas. 
- izmantojot minēto metodoloģiju, paredzams, ka ar atbalsta instrumentu tiks nodrošinātas apmācības 2 973 komersantiem (20 600 000 EUR / 6 928 EUR).
Atbalsta programmas noteikto rezultātu sasniegšanai (3 000 komersanti/ 36 000 personas) investīciju iztrūkums tiks mazināts izmantojot nākamajā periodā MOOC tiešsaistes kursus, kā arī fokusējoties uz digitālo prasmju pilnveidošanu.</t>
  </si>
  <si>
    <t xml:space="preserve">ERAF 2021 - 2027
1.2.1. SAM “Pētniecības un inovāciju kapacitātes stiprināšana un progresīvu tehnoloģiju ieviešana uzņēmumiem” </t>
  </si>
  <si>
    <t>ERAF 2021 - 2027
1.2.1. SAM “Pētniecības un inovāciju kapacitātes stiprināšana un progresīvu tehnoloģiju ieviešana uzņēmumiem”</t>
  </si>
  <si>
    <t>Plānojot izmaksas vispirms tika ņemtas vērā inovāciju klasteru administratīvās izmaksas, netiešās izmaksas, internacionalizācijas un sadarbības viecināšanas pasākumu izmaksas (kopā aptuveni 7% no kopējām izmaksām). Internacionalizācijas un sadarbības viecināšanas pasākumu izmaksas balstītas uz Klasteru prgrammas izmaksām. Atlikušais finansējums (aptuveni 93%) tika novirzīts uzņēmumu inovāciju projektiem.</t>
  </si>
  <si>
    <t xml:space="preserve">
Izmaksu sadalījums pa gadiem balstīts uz  pieņēmumiem par provizoriskajiem investīciju apjomiem, ņemot vērā ALTUM līdzšinējo programmu īstenošanas pieredzi un plānotā atbalstīto projektu skaita gadā (detalizētu aprēķinu lūgums skatīt izmaksu pamatojumu mapē):
Aprēķinu rezultātā par atbalstīto projektu skaitu un vidējiem aizdevumu apjomiem katrā aktivitātē tiek prognozēts, ka 2022.gada tiks investēti 15% no pieejamā finansējuma, nākamajos gados katrā pa 25% un pēdējā pusgadā - 10% no pieejamā finansējuma.
Savukārt jaunu produktu un tehnoloģiju attīstības aktivitātēm tiek prognozēts, ka 2022. gadā tiks investēti 10% kopējā fianansējuma, 2023. un 2024. gadā katru gadu tiks investēti 20% no kopējā finansējuma, savukārt atlikušajā laikā, katru gadu tiks investēti 25% no kopējā finansējuma.
</t>
  </si>
  <si>
    <t xml:space="preserve">Veikta projektu atlase un noslēgti līgumi par pašvaldību ēku un infrastruktūras energoefektivitātes paaugstināšanas projektu īstenošanu </t>
  </si>
  <si>
    <t>Apstiprināti projekti, noslēgti līgumi par projektu īstenošanu</t>
  </si>
  <si>
    <t xml:space="preserve">Veikta projektu atlase, apstiprināti projekti un noslēgti līgumi par pašvaldību ēku un infrastruktūras energoefektivitātes paaugstināšanas projektu īstenošanu 
</t>
  </si>
  <si>
    <t>Risks: Nepieciešams papildu laiks kvalitatīvai projektu iesniegumu sagatavošanai. Pastāv sadārdzinājuma risks, kā rezultātā nepieciešams papildu līdzfinansējums, vai iestājas kāds cits risks, piemēram, nepieciešams komplekss risinājums arī ēku pārplānošanai un funkcionalitātes maiņai, kas palielina kopējās projekta izmaksas, kā rezultātā projekta iesniedzējs atsakās slēgt līgumu par projekta īsenošanu.</t>
  </si>
  <si>
    <t>Apstiprināti projekti, noslēgti līgumi par projektu īstenošanu, kuru ietvaros plānots primārās enerģijas vai CO2 samazinājums vismaz par 30%.</t>
  </si>
  <si>
    <t xml:space="preserve">Pieņēmums, ka sadarbojoties valsts un pašvaldību līmenim, tiek veidota strukturēta pieeja prasmju attīstībai iedzīvotājiem pašvaldībās </t>
  </si>
  <si>
    <t>Atjaunoti un pārbūvēti valsts reģionālie un vietējie autoceļi novadu administratīvo centru un tajos sniegto pakalpojumu un darbavietu drošai sasniedzamībai un jauno pašvaldību pilnvērtīgai funkcionēšanai. Veicot ceļu būvniecības darbus, ja attiecināms, tiks veikti ieguldījumi, kas uzlabo ceļu drošību.</t>
  </si>
  <si>
    <t>ANM ietvaros pieejamais finansējums ir 102 milj. EUR, kas līdz 2024.gadam tiks novirzīts autoceļu pārbūvei indikatīvi 234 km  garumā, kas ir 3.1.1.1.i. kumulatīvais rādītājs un  kas ietver šājā starpposma mērķī plānoto līdz 2022.gada beigām  atjaunojamo un pārbūvējamo ceļu posmu garumu 70 km apmērā.</t>
  </si>
  <si>
    <t xml:space="preserve">Uzlabota satiksmes infrastruktūra (iesniegti būvdarbu pabeigšanu pamatojošie dokumenti, piemēram, pieņemšanas -nodošanas akts vai cits dokumuments par pabeigtajiem darbiem attiecīgajā ceļa posmā saskaņā ar normatīvajos aktos noteikto kārtību). Rādītāju sasniegšana tiks uzraudzīta projektu ieviešanas un uzraudzības procesā. </t>
  </si>
  <si>
    <t>Ievērojot principu “nenodarīt būtisku kaitējumu”, valsts reģionālo un vietējo autoceļu atjaunošanas pasākumam kā  papildinošanas investīcijas, kas samazinās SEG emisijas, noteiktas ANM plāna 1.1.1.1.i.  investīcijas. Finansējums mērķa sasniegšanai paredzēts ANM plāna 1.1.1.1.i. ietvaros - bezemisiju ritekļu (bateriju elektrovilcieni - BEMU) iegādei.</t>
  </si>
  <si>
    <t>Rādītāja sasniegšana atkarīga no ANM plāna 1.1.1.1.i un citu finanšu avotu ietvaros pieejamā finansējuma. Papildu informācija pieejama ANM plāna 1.1.1.1.i aprakstā.</t>
  </si>
  <si>
    <t>Veikta bezemisiju ritekļu (bateriju elektrovilcieni - BEMU) iegāde</t>
  </si>
  <si>
    <t>Ievērojot principu “nenodarīt būtisku kaitējumu”, valsts reģionālo un vietējo autoceļu atjaunošanas pasākumam kā  papildinošanas investīcijas, kas samazinās SEG emisijas, noteiktas ANM plāna 1.1.1.2.i.  investīcijas. Finansējums mērķa sasniegšanai paredzēts ANM plāna 1.1.1.2.i. ietvaros - bezemisiju pilsētas sabiedriskā transporta  iegādei, t.i., elektroautobusi un tramvaji.</t>
  </si>
  <si>
    <t>Rādītāja sasniegšana atkarīga no ANM plāna 1.1.1.2.i un citu finanšu avotu ietvaros pieejamā finansējuma. Papildu informācija pieejama ANM plāna 1.1.1.2.i aprakstā.</t>
  </si>
  <si>
    <t>Veikta bezemisiju pilsētas sabiedriskā transporta  iegāde, t.i., elektroautobusi un tramvaji.</t>
  </si>
  <si>
    <t xml:space="preserve">Izstrādāts normatīvais ietvars  pašvaldību kapacitātes paaugstināšanas atbalsta  ieviešanai. 
</t>
  </si>
  <si>
    <t xml:space="preserve">Izstrādāti Ministru kabineta noteikumi.
</t>
  </si>
  <si>
    <t xml:space="preserve">Izstrādāti Ministru kabineta noteikumi pašvaldību kapacitātes paaugstināšanas atbalsta ieviešanai, tajā skaitā: 
a)	projekta izstrādei un īstenošanai; 
b)	pašvaldību publisko pakalpojumu novērtējuma veikšanai;
c)	metodiskā atbalsta sniegšanai un kapacitātes celšanai;
d)	pašvaldību publisko pakalpojumu plānošanas un sniegšanas veidu pilotēšanai. </t>
  </si>
  <si>
    <t>Risks, ka var aizkavēties regulējošo Ministru kabineta noteikumu saskaņošana ar visām iesaistītajām pusēm.</t>
  </si>
  <si>
    <t>Pašvaldību publisko pakalpojumu  novērtējums, identificējot esošos trūkumus un paredzot to uzlabošanas pasākumus</t>
  </si>
  <si>
    <t>Vekts novērtējums par pašvaldību publisko pakalpojumu sniegšanas efektivitāti, identificējot esošos trūkumus un paredzot to uzlabošanas pasākumus</t>
  </si>
  <si>
    <t>VARAM, projekta dati</t>
  </si>
  <si>
    <t>Vekts novērtējums par pašvaldību publisko pakalpojumu sniegšanas efektivitāti, saskaņā ar Ministru kabineta noteikumos par pašvaldību kapacitātes paaugstināšanas atbalsta īstenošanu noteikto.</t>
  </si>
  <si>
    <t xml:space="preserve">Risks, ka novērtējuma uzsākšanu var kavēt darba uzdevuma saskaņošana ar iesaistītajām pusēm vai  iepirkumu procesā radušās laika nobīdes.  </t>
  </si>
  <si>
    <t>Iesniegts ar pasūtītāju saskaņots novērtējuma ziņojums.</t>
  </si>
  <si>
    <t>Faktiski attīstīta uzņēmējdarbībai nepieciešamā publiskā infrastruktūra industriālajā zonā (iesniegti būvdarbu pabeigšanu pamatojošie dokumenti, piemēram, pieņemšanas-nodošanas akts vai cits dokumuments par pabeigtajiem darbiem saskaņā ar normatīvajos aktos noteikto kārtību).</t>
  </si>
  <si>
    <t xml:space="preserve">Indikatīvajos pārbūves un atjaunošanas aprēķinos tika izmantoti valsts reģionālo un  vietējo autoceļu posmi, kuri identificēti izmantojot autoceļa seguma stāvokli, vidējo diennakts satiksmes intensitāti, kā arī to plānoto izmantošanu un novadu administratīvo centru un sniegto pakalpojumu sasniedzamību pēc ATR īstenošanas. Tādējādi identificēti 877,99 km valsts reģionālo un vietējo autoceļu, kuru pārbūve un atjaunošana ir prioritāra ATR īstenošanai  (kopējās izmaksas 300 milj. EUR). 
ANM ietvaros pieejamais finansējums ir 102 milj. EUR, kas tiks novirzīts autoceļu pārbūvei indikatīvi 234 km garumā, kas aprēķināts, balstoties uz VSIA LVC  2016.-2020.gada projektu datiem: Saskaņā ar ceļu projektu veidu un pārbūves apjomu vidējās minimālās autoceļu atjaunošanas un pārbūves izmaksas ir 170 000 eiro/km, savukārt vidējās maksimālās – 1 000 000 eiro/km. Ņemot vērā šo izmaksu diapazonu, atlasīti 65 projekti, no kuriem aprēķinātas vidējās izmaksas (bez PVN) reģionālajiem ceļiem un vietējiem ceļiem.  Skat.detalizētu aprēķinu COSTING pielikumā. </t>
  </si>
  <si>
    <t>Pieaugošs tiešās valsts pārvaldes cilvēresursu īpatsvars, kas iekļauts vienotajā centralizētu pakalpojumu sniegšanas risinājumā</t>
  </si>
  <si>
    <t>% no kopējā tiešās pārvaldes nodarbināto skaita</t>
  </si>
  <si>
    <t>Pēc Vienoto pakalpojumu centra koncepta apstiprināšanas tiks uzsākta vienotā risinājuma izstrāde un publiskās pārvaldes atbalsta funkciju pakāpeniska centralizācija, pievienojot centram tiešās valsts pārvaldes iestādes un to cilvēkresursus. Tā kā iestāžu skaits var būt mainīgs, jo laika gaitā tās var tikt apvienotas vai likvidētas, tad progresa rādītājā par centralizēto funkciju ieviešanas gaitu ir būtiski uzskaitīt tieši Vienotajā pakalpojumu centrā integrēto cilvēkresursu īpatsvaru procentos no kopējā tiešās pārvaldes nodarbināto skaita, demonstrējot atbalsta funkciju centralizācijas procesa attīstību.</t>
  </si>
  <si>
    <t>Politiskā atbalsta trūkums atbalsta funkciju centralizācijas reformas īstenošanai. Institūciju nevēlēšanās optimālos laika termiņos labprātīgi centralizēt atbalsta funkcijas.</t>
  </si>
  <si>
    <t xml:space="preserve">Izstrādāts kompetenču ietvars, tai skaitā mācību prgrammas publiskās pārvaldes nodarbināto, amatpersonu un politiķu kapacitātes pilnveidei ētikas, integritātes, pretkorupcijas, krāpšanas, ēnu ekonomikas un interešu konflikta novēršanas jomās. Trauksmes celšanas sistēmas turpmākā attīstība, uzlabota koordinācija un labās prakses apmaiņa. 
</t>
  </si>
  <si>
    <t xml:space="preserve">Izstrādātas publiskās pārvaldes kompetenču attīstības un pārkvalifikācijas programmas publiskās pārvaldes kapacitātes vājo elementu novēršanai gan attiecībā uz procesu pārskatīšanu un efektivizēšanu, pārskatabildību, atbildīgu projektu vadību, gan arī pašvaldību līmeņa stiprināšanu un partnerības principa attīstīšanu starp publiskā, privātā un nevalstiskā sektora dalībniekiem.   </t>
  </si>
  <si>
    <t>Inovāciju laboratorijas darbības finanšu ilgtspējas nodrošināšana</t>
  </si>
  <si>
    <t>Valsts kanceleja apkopo datus un ir atbildīga par ziņošanu.</t>
  </si>
  <si>
    <t xml:space="preserve"> Likuma par Valsts budžetu  publicēšana www.likumi.lv</t>
  </si>
  <si>
    <t xml:space="preserve"> Eiropas Komisijas Strukturālo reformu atbalsta programmas ietvaros Valsts kanceleja īstenoja projektu "Excellent for centenary of Latvia!", piesaisot starptautisku un vietēju konsultantu atbalsta pakalpojumus, kurus sniedza uzņēmums PwC, kā arī Ekonomiskās sadarbības un attīstības organizācija (OECD). Šī projekta ietvaros, tika izstrādātas aplēses par nepieciešamajām izmaksām Valsts kancelejas inovāciju laboratorijas sekmīgai darbībai nākotnei, kas arī tika ņemtas vērā aprēķina metodoloģijas sagatavošanā. Tika aprēķināts, ka labai darbības nodrošināšanai ir nepieciešami 165 000 euro pirmajam laboratorijas darbības gadam un 125 000 euro, katram nākamajam darbības gadam. Minētajās summās ir iekļautas personāla izmaksas 3 cilvēkiem inovāciju laboratorijas projekta īstenošanai, kā arī nepieciešamais darba vietas aprīkojums, komunālie izdevumi, komandējuma izdevumi un komunikācijas izdevumi (sabiedriskās attiecības un mājaslapa), kas trīs gadu ietvaros sastāda 415 000 euro. Papildus tiek plānotas apmācības publiskajai pārvaldei par inovāciju jomu vidēji 70 000 euro apjomā katru darbības gadu, tāpat tiek plānotas vidēji sešas inovāciju darbnīcas katru gadu, kur vienas darbnīcas izmaksas ir plānotas 10 000 euro apmērā, kas gadā sastāda 60 000 euro, savukārt laboratorijas infrastruktūras nodrošināšanai, tai skaitā aprīkojums, tehniskais nodrošinājums, interaktīvie rīki ir plānoti kopā 95 000 euro.  Ja pieejamais finansējums būs lielāks kā minimāli noteiktais, tad visām izmaksu komponentēm finansējums tiks proporcionāli palielināts, kā arī laboratorijas darbība pagarināta par gadu.
Iepriekš realizēto Valsts kancelejas projektu izmaksas nav tiešā veidā pielīdzināmas šī pasākuma projekta izmaksām, jo iepriekš realizētie projekti aptvēra īsāku laika periodu (3 gadi), kā arī izmaksu struktūra bija atšķirīga. Iepriekš tika apmaksāts EK piesaistīto ārējo konsultantu darbs, neieguldot laboratorijas infrastruktūras iegādē, normatīvās bāzes izstrādē un cilvēkresursu apmācībā, ko iecerēts īstenot šī pasākuma ietvaros. Inovāciju laboratorija ir viens no stūrakmeņiem atsevišķu nozaru strukturālo reformu plānu ieviešanas scenāriju modelēšanā, mērķa grupu viedokļa izzināšanā, prototipu izstrādē un strukturālo reformu konceptu elementu pilotēšanā testa fāzē. Inovāciju labooratorija būs neatņemama Publiskās pārvaldes modernizācijas plāna sastāvdaļa, jo tas ir ceļš uz pārvaldes resursu optimizāciju, jaunu un efektīvu darba metožu ieviešanu, administratīvā sloga mazināšanu un kvalitatīvāku pakalpojumu sniegšanu iedzīvotājiem. </t>
  </si>
  <si>
    <t xml:space="preserve">2.3.1.r. Ilgtspējīgas un sociāli atbildīgas atbalsta sistēmas pieaugušo izglītībai attīstība </t>
  </si>
  <si>
    <t>Pieaugušo (25–64) īpatsvars, kuri iesaistīti pieaugušo izglītībā pēdējo četru nedēļu laikā pirms aptaujas (%)</t>
  </si>
  <si>
    <t>6,6            (2020)</t>
  </si>
  <si>
    <t>IV</t>
  </si>
  <si>
    <t>Eurostat, Darbaspēka apsekojums (LFS)</t>
  </si>
  <si>
    <t xml:space="preserve">Mērķis - palielināt pieaugušo iesaisti izglītībā līdz 12% (2027) - ir noteikts Latvijas vidēja termiņa politikas plānošanas dokumentā - Izglītības attīstības pamatnostādnēs 2021.-2027.gadam, kuras ir plānots apstiprināt Ministru kabinetā līdz 2021.gada vidum. Mērķa sasniegšana ir tiešā veidā saistāma ar plānotajiem reformu pasākumiem (milestones) pieaugušo izglītības attīstībai, jo pašreizējā pieeja nodrošina, ka pieaugušo līdzdalība izglītībā svārstās 6.5 - 8% robežā, to nepārsniedzot.  </t>
  </si>
  <si>
    <t>Darbaspēka apsekojums ir ikgadējs, līdz ar to izmaiņu ietekmi var novērtēt katru gadu</t>
  </si>
  <si>
    <t>Kritēriji, kārtība un atbalsta pasākumi uzņēmumu (jo īpaši MVI) stimulēšanai un pienākumiem savu darbinieku izglītošanā</t>
  </si>
  <si>
    <t xml:space="preserve">Izstrādāti un pieņemti MK noteikumi par atbalsta pasākumiem (finansiāliem/ nefinansiāliem) uzņēmumu (jo īpaši MVU) stimulēšanai savu darbinieku prasmju pilnveidošanā, t.sk. noteikti kritēriji šāda atbalsta saņemšanai un atbalsta pasākumu īstenošanas kārtība, iesaistot plašu ieinteresēto pušu loku (whole-of-stakeholder approach), piesaistot EK TSI konsultāciju atbalstu (project “21LV06”). Tāpat TSI projekta ietvaros tiks izstrādāta monitoringa sistēma atbalsta pasākumu ieviešanas uzraudzībai. 
</t>
  </si>
  <si>
    <t>a) 2023
b) 2026</t>
  </si>
  <si>
    <t xml:space="preserve">Oficiālā publikācija. </t>
  </si>
  <si>
    <t>Riski: Aizkavējas MK noteikumu saskaņošana un apstiprināšana. Nepietiekama dalībnieku iesaiste pilotprojektā</t>
  </si>
  <si>
    <t>3000-4000</t>
  </si>
  <si>
    <t>IZM, projektā iesaistītās institūcijas</t>
  </si>
  <si>
    <t>Speciālists reģistrēts mācību moduļa apgūšanai / noslēgts līgums par mācību moduļa apguvi</t>
  </si>
  <si>
    <t>Projektos piesaistīts starptautiskais pētniecības un attīstības finansējums no programmām 'Apvārsnis Eiropa', 'Digitālā Eiropa', Eiropas Kosmosa aģentūras u.tml.</t>
  </si>
  <si>
    <t>mn EUR</t>
  </si>
  <si>
    <t>2.5 - 3</t>
  </si>
  <si>
    <t>Projektu dati: augstskolas, zinātniskās institūcijas, 'Apvārsnis Eiropa' NKP</t>
  </si>
  <si>
    <t>Pieņēmums šādas pieejas attīstībai ir pietiekams skaits indivīdu, kuri ir ieinterēsēti mācības un spēj uzsākt karjeru IKT jomā un pietiekams ieinteresēto uzņēmumu skaits mācības pabeigušo dalībnieku nodarbināšanai. Pastāv risks, ka nav pietiekams skaits uzņēmumu/organizāciju kas var nodarbināt šādus IKT speciālistus</t>
  </si>
  <si>
    <t>2.3.1.3.i. Pašvadītas IKT speciālistu mācību pieejas attīstība</t>
  </si>
  <si>
    <t>Latvijas kontekstam atbilstošu individuālo mācību kontu (turpmāk – IMK) koncepta attīstība, lai stimulētu pieaugušo dalību izglītībā, it īpaši, digitālo prasmju apguvē</t>
  </si>
  <si>
    <t xml:space="preserve">IZM </t>
  </si>
  <si>
    <t>Pieaugušie, kuri saņēmuši atbalstu digitālo prasmju apguvei, izmantojot individuālā mācību konta resursus</t>
  </si>
  <si>
    <t xml:space="preserve">Pieņēmums par atbalsta apjomu un pilotam izvēlētās mērķgrupas lielumu balstās uz pieeju, ka projekta darbības laikā caur individuālā mācību konta pieeju dalībnieks var saņemt atbalstu 2 mācību pasākumiem, pavadošajiem pakalpojumiem (konsultēšana, informēšana), kā arī caur individuālo mācību kontu piekļūst noteiktam apjomam digitālu mācību resursu, kas ir arī tulkoti latviešu valodā. </t>
  </si>
  <si>
    <t xml:space="preserve">Indivīdam ir reģistrēts individuālais mācību konts un ir notikušas mācības, izmantojot individuālā mācību konta resursus </t>
  </si>
  <si>
    <t>Digitālo prasmju pilnveide 16–74 g.v.: iedzīvotāji ar vismaz pamata līmeņa digitālajām prasmēm.</t>
  </si>
  <si>
    <t>43  (2020)</t>
  </si>
  <si>
    <t>DESI indekss</t>
  </si>
  <si>
    <t>Mērķis - līdz 2027.gada palielināt iedzīvotāju ar vismaz pamata digitālajām prasmēm īpatsvaru 16 - 74 gadu vecuma grupā no 43% (2020) uz 70% (2027) ir noteikts Latvijas vidēja termiņa politikas plānošanas dokumentā - Izglītības attīstības pamatnostādnēs 2021.-2027.gadam, kuras ir plānots apstiprināt Ministru kabinetā līdz 2021.gada vidum. Mērķa sasniegšana ir tiešā veidā saistāma ar plānotajiem reformu pasākumiem (milestones), kas paredz gan nomatīvajā bāzē nostiprināt digitālo prasmju līmeņu struktūru, kas ļautu tās novērtēt pēc vienotas pieejas un plānot to uzlabošanai atbilstošus mācību pasākumus, kā arī novērtēt šajos mācību pasākumos sasniegtos rezultātus un to atbilstību izvirzītajiem mērķiem</t>
  </si>
  <si>
    <t xml:space="preserve">Pieņēmums, ka mērķi izdosies sasniegt, ja digitālo kompetenču apguves mērķi un sasniedzamie rezultāti būs noteikti visos izglītības līmeņos, veidos  un pakāpēs un atbilstoši tiem tiks veidotas attiecīgās izglītības programmas, kā arī veikta to kvalitātes novērtēšana.  Savukārt investīcijas atbilstoša mācību piedāvājuma nodrošināšanā ļauj nodrošināt mācību papkalpojuma pieejamību dažādām iedzīvotāju grupām pēc to vajadzībām. </t>
  </si>
  <si>
    <t>DESI indeksa mērījums ir ikgadējs, līdz ar to iespējams regulāri sekot līdzi izmaiņām un novērtēt veikto pasākumu ietekmi</t>
  </si>
  <si>
    <t>Aizkavējas normatīvo aktu saskaņošana un pieņemšana.</t>
  </si>
  <si>
    <t xml:space="preserve">Veikti grozījumi normatīvajos aktos par valsts augstākās izglītības standartiem, paredzot digitālo kompetenču studiju rezultātu sasniegšanu  atbilstošajiem Latvijas kvalifikācijas ietvarstruktūras līmeņiem </t>
  </si>
  <si>
    <t>Veikti grozījumi valsts augstākās izglītības standartos (augstākās akadēmiskās izglītības valsts standartā un augstākās profesionālās izglītības valsts standartā), nosako sasniedzamos studiju rezultātus digitālo kompetenču apguvē un nodrošināta to piemērošanas uzsākšana augstākās izglītības programmu izstrādē, licencēšanā un akreditācijā, paredzot, ka studiju programmas, kas tiek izstrādātas, licencētas un akreditētas pēc normatīvā regulējuma spēkā stāšanās ietver šādus sasniedzamos studiju rezultātus un to sasniegšanai atbilstošus studiju kursus vai moduļus</t>
  </si>
  <si>
    <t>Iedzīvotāju skaits, kuriem pilnveidotas digitālās pašapkalpošanās prasmes un kuri ir piedalījušies tehnoloģiju jaunrades pasākumos</t>
  </si>
  <si>
    <t xml:space="preserve">VARAM/Pašvaldības/ mācību īstenotāji </t>
  </si>
  <si>
    <t>Investīciju rezultātā izveidota digitālo pašapkalpošanās prasmju mācību pieeja (izveidots e-apmācību kurss), t.sk. izstrādāta un īstenota vienotās tehnoloģiju jaunrades vadlīnijas jaunatnes tehnoloģiju un inovāciju spēju attīstībai. Mācībās piedalījušies vismaz 40 tk. (pašmācību ceļā prasmes apguvuši vismaz 5000) iedzīvotāju, savukārt Tehnoloģiju jaunrades pasākumos paspiedalījušās vismaz 10k. personu (tai skaitā tiešsaistē).</t>
  </si>
  <si>
    <t>Pasākumu apmeklējuma reģistrācijas dokumenti. Apliecinājumi, kuri iegūti apgūstot e-apmācību kursu. Tiešsaistes apmeklējuma dati.</t>
  </si>
  <si>
    <t>Pašvaldību skaits, kurās īstenotās digitālo prasmju attīstības programmas jauniešiem</t>
  </si>
  <si>
    <t>IZM/Projekta dati</t>
  </si>
  <si>
    <t>Investīciju rezultātā visās pašvaldībās izstrādātas un īstenotas aktivitātes, kas nodrošina digitālo prasmju apguvi un lietošanu darbā ar jaunatni un izveidota darba ar jaunatni digitālā vide  un sekmēta jauniešu līdzdalība vietējās pārvaldes procesos</t>
  </si>
  <si>
    <t>Iespējas attīstīt digitālās un citas dzīvei nepieciešamas prasmes ārpus formālās izglītības sniedz jauniešiem darbs ar jaunatni un neformālā izglītība, īpaši jauniešiem ar ierobežotām iespējām. Darbs ar jaunatni sniedz jauniešiem ārkārtīgi svarīgus ieguvumus viņu pārejā uz pieaugušo vecumu, nodrošinot viņiem drošu vidi, lai iegūtu pārliecību par sevi un mācītos neformālā veidā. Būtiski atbalstīt aktivitātes, kas veicina digitālo prasmju attīstību klātienē un tiešsaistē, kā arī atbilstošās digitālā darba ar jaunatni vides veidošanai, lai nodrošinātu jauniešiem plašas iespējas attīstīt savas digitālās prasmes un pielietot tās drošās un pieejamās virtuālās un fiziskās telpās ar jaunatnes darbinieku atbalstu.</t>
  </si>
  <si>
    <t xml:space="preserve">Projekta ietvaros atbalstītās pašvaldību veidotās digitālo prasmju attīstības programmas jauniešiem </t>
  </si>
  <si>
    <t xml:space="preserve">2.3.2.3.i. Digitālās plaisas mazināšana sociāli neaizsargātajam grupām un izglītības iestādēs </t>
  </si>
  <si>
    <t>Attālināto mācību noteikšana un organizēšana ar mērķi noteikt kārtību, kādā tiek organizētas un īstenotas attālinātās mācības, kā efektīva, kvalitatīva, pilnvērtīga un iekļaujoša klātienes mācības procesa daļa.</t>
  </si>
  <si>
    <t>Apstiprināts normatīvais regulējums, kas nosaka kārtību attālināto mācību organizēšanai un īstenošanai</t>
  </si>
  <si>
    <t xml:space="preserve">Vispārējās izglītības ietvaros ir būtiski ieviest attālināto mācību organizēšanas un īstenošanas kārtību ar mērķi noteikt, kā tiek organizētas un īstenotas attālinātās mācības kā efektīva, kvalitatīva, pilnvērtīga un iekļaujoša klātienes mācības procesa daļa, lai nodrošinātu iespēju izglītojamam apgūt plānotos sasniedzamos rezultātus, attīstot izglītojamo pašvadītas mācīšanās, digitālās pratības, kritiskās domāšanas, problēmrisināšanas un sadarbības caurviju prasmes.
</t>
  </si>
  <si>
    <t>Potenciālais risks - kavējas normatīvā regulējuma saskaņošana ar sadarbības parteriem un izstrādāto principu apstiprināšana Ministru kabinetā.</t>
  </si>
  <si>
    <t>IKT aprīkojuma nodrošinājums mērķa grupai (skolēniem)</t>
  </si>
  <si>
    <t>III</t>
  </si>
  <si>
    <t>Riski: 
a) Viedierīču iegādes iepirkuma procedūras aizkavēšanās saistībā ar iesaistīto pušu viedokļu atšķirību par viedierīču funkcionalitātes prasībām dažāda vecumposma skolēniem; 
b) Ņemot vērā globālo viedierīču pieprasījumu, pastāv risks, ka iepirkums rezultātā viedierīces būs par augstu cenu, nebūs pieejamās pietiekamā apjomā vai to piegādes termiņi būs ilgi;
c) Pašvaldībās un izglītības iestādēs nav izveidots pietiekami efektīvs "datoru bibliotēkas" pārvaldības modelis (tostarp IKT uzturēšanai, apkopei) un/vai netiek nodrošināts efektīvs datoru izmantojums mācību procesā.</t>
  </si>
  <si>
    <t xml:space="preserve">Rādītāju pamato projektā pievienotie pieņemšanas-nodošanas akti par viedierīču piegādi. </t>
  </si>
  <si>
    <t>Izstrādāts un Ministru kabinetā apstiprināts stratēģiskais ietvars augstākās izglītības un zinātnes izcilības un pārvaldības reformas turpmākai attīstībai, kas ietver vismaz: 
 - konceptuālo ziņojumu par jaunā akadēmiskās karjeras modeļa ieviešanu Latvijā;
 - konceptuālo ziņojumu par augstskolu un koledžu cikliskas institucionālās akreditācijas ieviešanu Latvijā;
 - informatīvo ziņojumu par 3 pīlāru augstākās izglītības finansēšanas modeļa tālāku pilnveidi;
 - informatīvo ziņojumu par publiskā finansējuma sasaisti ar zinātnisko institūciju starptautiskā izvērtējuma rezultātiem.</t>
  </si>
  <si>
    <t>Izstrādāts un Ministru kabinetā apstiprināts stratēģiskais ietvars turpmākai augstākās izglītības un zinātnes izcilības un pārvaldības reformas attīstībai</t>
  </si>
  <si>
    <t>www.likumi.lv datu bāzē pieejamie MK rīkojumi par apstiprinātajiem dokumentiem;
 http://tap.mk.gov.lv vietnē pieejamie MK izskatītie tiesību akti</t>
  </si>
  <si>
    <t>Atskaites punkts noteikts, balstoties uz pieņēmumu, ka tiks izstrādāts un Ministru kabinetā apstiprināts stratēģiskais ietvars turpmākai augstākās izglītības un zinātnes izcilības un pārvaldības reformas attīstībai, kas ietvers vismaz:
 - konceptuālo ziņojumu par jaunā akadēmiskās karjeras modeļa ieviešanu Latvijā;
 - konceptuālo ziņojumu par augstskolu un koledžu cikliskas institucionālās akreditācijas ieviešanu Latvijā;
 - informatīvo ziņojumu par 3 pīlāru augstākās izglītības finansēšanas modeļa tālāku pilnveidi;
- informatīvo ziņojumu par publiskā finansējuma sasaisti ar zinātnisko institūciju starptautiskā izvērtējuma rezultātiem.
Konceptuālie ziņojumi ietvers priekšlikumus par piedāvāto risinājumu stratēģisko izvēli, finansēšanas modeli un avotiem, kā arī turpmākās rīcības plānu reformas ieviešanai.</t>
  </si>
  <si>
    <t>Riski: Tiek kavēta stratēģiskā ietvara pieņemšana, jo iesaistītās puses nespēj panākt vienošanos. Nepietiekams politiskais atbalsts jautājumu risināšanai.</t>
  </si>
  <si>
    <t>Atskaites punkts tiks uzskatīts par sasniegtu, kad MK tiks apstiprināti konceptuālie ziņojumi un izskatīti informatīvie ziņojumi.</t>
  </si>
  <si>
    <t>Saskaņoti konsolidācijas plāni AII un zinātnisko institūtu iekšējās vai ārējās konsolidācijas īstenošanai</t>
  </si>
  <si>
    <t>Ar IZM saskaņoti konsolidācijas plāni</t>
  </si>
  <si>
    <t>II</t>
  </si>
  <si>
    <t>IZM dati/informācija</t>
  </si>
  <si>
    <t>Atskaites punkts noteikts, balstoties uz pieņēmumu, ka reformas ietvaros, lai īstenotu AII un zinātnisko institūtu iekšējo vai ārējo konsolidāciju, ar IZM tiks saskaņoti AII un zinātnisko institūtu konsolidācijas plāni. IZM nodrošinās konsolidācijas plānu vērtēšanas kritēriju izstrādi (piem., vai ir vienota attīstības stratēģija, resursu koplietošana, studiju programmu attīstība, kopīgu platformu veidošana) un nodrošinās konsolidācijas plānu izvērtēšanu. 
Saskaņots konsolidācijas plāns būs priekšnoteikums konsolidācijas un pārvaldības izmaiņu ieviešanas grantu īstenošanai.</t>
  </si>
  <si>
    <t>Riski: AII un ZI nespēja vienoties par sadarbību, konsorciju veidošanu. Senāts/padome neatbalsta konsolidācijas īstenošanu.</t>
  </si>
  <si>
    <t>IZM atzinums par konsolidācijas plāna saskaņošanu.</t>
  </si>
  <si>
    <t xml:space="preserve">Valsts augstskolu īpatsvars, kurās ieviestas pārvaldības izmaiņas </t>
  </si>
  <si>
    <t>Apstiprinātas  izmaiņas augstskolas Satversmē.</t>
  </si>
  <si>
    <t>Darbības programmas Latvijai 2021.-2027.gadam 4.2.1.SAM "Uzlabot piekļuvi iekļaujošiem un kvalitatīviem pakalpojumiem izglītībā, mācībās un mūžizglītībā, attīstot infrastruktūru, tostarp stiprinot tālmācību, tiešsaistes izglītību un mācības"
REACT-EU 13.1.2. Atveseļošanas pasākumi izglītības un pētniecības nozarē (ERAF) 10 560 000 euro</t>
  </si>
  <si>
    <t>3 969 724.44</t>
  </si>
  <si>
    <t>valsts budžets</t>
  </si>
  <si>
    <t>Valsts reģionālās attīstības aģentūras (VRAA) uzturētajā Elektronisko iepirkumu sistēmā (EIS). IZM 2020.gada iepirkums - portatīvās datortehnikas pasūtījums EIS. Portatīvā datortehnika (6261 portatīvie datori) tika piegādāti 2020.gada decembrī.</t>
  </si>
  <si>
    <t>108 - atbalsts digitālo prasmju attīstīšanai
009 - pētniecības un inovācijas pasākumi sabiedriskajos pētniecības centros, augstākajā izglītībā un kompetences centros, ieskaitot tīklu veidošanu (rūpnieciskie pētījumi, eksperimentālā izstrāde, priekšizpēte)</t>
  </si>
  <si>
    <t>3 - 108 - atbalsts digitālo prasmju attīstīšanai
2 - 009 bis - Ieguldījumi ar digitalizāciju saistītās pētniecības un inovācijas darbībās (ieskaitot izcilības pētniecības centrus, rūpnieciskos pētījumus, eksperimentālo izstrādi, priekšizpēti, pamatlīdzekļu iegādi digitālām pētniecības un inovācijas darbībām)</t>
  </si>
  <si>
    <t>Izveidots normatīvais ietvars atbalsta saņemšanai valsts pārvaldes procesu un pakalpojumu digitālās transformācijas jomā</t>
  </si>
  <si>
    <t>Apstiprināts tiesiskais ietvars</t>
  </si>
  <si>
    <t>VARAM, MK sēdes protokols</t>
  </si>
  <si>
    <t>MK saskaņots tiesiskais ietvars atbalsta saņemšanai valsts pārvaldes procesu un pakalpojumu digitālās transformācijas jomā</t>
  </si>
  <si>
    <t xml:space="preserve">Pieņēmums, ka regulējuma projekts neizraisīs nozaru ministriju principiālus iebildumus </t>
  </si>
  <si>
    <t>MK sēdes protokols</t>
  </si>
  <si>
    <t>Izstrādāti un saskaņoti IKT risinājumu attīstības aktivitāšu apraksti</t>
  </si>
  <si>
    <t>Izstrādāti un saskaņoti   attīstības aktivitāšu apraksti</t>
  </si>
  <si>
    <t>Attīstības aktivitātes īstenojošās institūcijas/VARAM</t>
  </si>
  <si>
    <t>IKT risinājuma (sistēmas) attīstītājs izstrādā un IKT pārvaldības tiesiskā regulējuma noteiktā kārtībā saskaņo attīstāmo sistēmu attīstības aprakstus</t>
  </si>
  <si>
    <t>Apstiprināti IKT risinājumu (sistēmu) attīstības aktivitāšu  apraksti</t>
  </si>
  <si>
    <t xml:space="preserve">Izveidoto un pilnveidoto transformētos pakalpojumus un procesus nodrošinošo IKT risinājumu (t.sk. sistēmu) skaits </t>
  </si>
  <si>
    <t xml:space="preserve">Pakalpojums vai process ir digitāli transformēts, atbilstoši nozares procesu reformas/pilnveides plānam, transformētā procesa izpildi balstot uz attīstīto IKT risinājumu (sistēmu)  </t>
  </si>
  <si>
    <t>Transformēto pakalpojumu vai procesu nodrošinošais IKT risinājums (sistēma) strādā produkcijas vidē</t>
  </si>
  <si>
    <t>Izveidots normatīvais ietvars atbalsta saņemšanai valsts pārvaldes centralizēto sistēmu un platformu attīstības un skaitļošanas infrastruktūras pakalpojumu konsolidācijas jomā</t>
  </si>
  <si>
    <t xml:space="preserve">Saskaņoti centralizēto funkciju vai pakalpojumu izveides, transformācijas vai izvēršanas plāni  </t>
  </si>
  <si>
    <t>Saskaņoti plāni</t>
  </si>
  <si>
    <t>Centralizētās funkcijas izpildītājs / VARAM</t>
  </si>
  <si>
    <t xml:space="preserve">Pirms IKT risinājumu attīstības aktivitātes uzsākšanas, atbildīgā institūcija sagatavo un saskaņo centralizētās funkcijas vai pakalpojuma attīstības plānu (t.sk. attiecībā uz pakalpojumu finansēšanu) </t>
  </si>
  <si>
    <t>Apstiprināti centralizēto funkciju vai pakalpojumu attīstības plāni</t>
  </si>
  <si>
    <t>Izstrādāti un saskaņoti centralizēto IKT risinājumu attīstības aktivitāšu apraksti</t>
  </si>
  <si>
    <t>Centralizētās platformas vai sistēmas attīstītājs izstrādā un IKT pārvaldības tiesiskā regulējuma noteiktā kārtībā saskaņo attīstāmo IKT risinājumu attīstības aktivitāšu aprakstus</t>
  </si>
  <si>
    <t>Apstiprināti IKT risinājumu (platformu un sistēmu) attīstības aktivitāšu  apraksti</t>
  </si>
  <si>
    <t xml:space="preserve">Izveidoto un pilnveidoto centralizēto platformu un sistēmu skaits </t>
  </si>
  <si>
    <t xml:space="preserve">Centralizētā platforma vai sistēma ir izveidota, būtiski funkcionāli papildināta vai būtiski papildināts tās izmantotāju loks  </t>
  </si>
  <si>
    <t>Jaunā vai būtiski funkcionāli papildinātā vai izvērstā (palielinot izmantotāju skaitu) centralizētā sistēma strādā produkcijas vidē</t>
  </si>
  <si>
    <t>Nacionālajā federētajā mākonī integrēto koplietošanas pakalpojumu sniedzēju - mākoņdatošanas risinājumu skaits</t>
  </si>
  <si>
    <t>Kompetenču centri / VARAM</t>
  </si>
  <si>
    <t xml:space="preserve">Rezultatīvais rādītājs uzskatāms par izpildītu, kad nacionālajā federētajā mākonī ir integrēts norādītais koplietošanas pakalpojumu skaits, nodrošinot sadarbspēju vismaz savstarpējas rezervēšanās un papildus jaudas piesaistes līmenī. </t>
  </si>
  <si>
    <t>Rādītāju pamato nacionālajā federētajā mākonī integrēto koplietošanas pakalpojumu sniedzēju skaits</t>
  </si>
  <si>
    <t>Nacionālā federētā mākoņa skaitļošanas infrastruktūras pakalpojumus izmantojošas valsts pārvaldes informācijas sistēmas sistēmas , kas pārveidotas atbilstoši modernai IS arhitektūrai un izmitinātas nacionālajā federētajā mākonī</t>
  </si>
  <si>
    <t>Rezultatīvais rādītājs uzskatāms par izpildītu, kad norādītais valsts pārvaldes sistēmu vai platformu skaits ir atbilstošs modulāras un sadarbspējīgas IKT arhitektūras prasībām un efektīvi izmanto nacionālā federētā mākoņa pakalpojumus. (Kopā - vismaz 10 sistēmas, bet ne mazāk par 2 pie katra no pakalpojumu sniedzējiem).</t>
  </si>
  <si>
    <t xml:space="preserve">Rādītāju pamato nacionālajā federētajā mākonī izvietoto valsts pārvaldes informācijas sistēmu un platformu skaits </t>
  </si>
  <si>
    <t>Izveidots normatīvais ietvars atbalsta saņemšanai tautsaimniecības datu pārvaldības transformācijas jomā</t>
  </si>
  <si>
    <t>MK saskaņots tiesiskais ietvars atbalsta saņemšanai tautsaimniecības datu pārvaldības transformācijas jomā</t>
  </si>
  <si>
    <t>Nacionālās datu aprites platformas darbības tiesiskais ietvars</t>
  </si>
  <si>
    <t>Apstiprinātie tiesību akti</t>
  </si>
  <si>
    <t xml:space="preserve">Nozares, kuru būtiskas datu kopas ir pieejamas nacionālajā datu aprites platformā (Datu agregācijas vidē) 
</t>
  </si>
  <si>
    <t>Datu agregācijas vidē pieejamo būtisko datu kopu skaits pa nozarēm saskaņā ar risinājuma pārziņa datiem</t>
  </si>
  <si>
    <t xml:space="preserve">Plānotās investīciju izmaksas noteiktas, pamatojoties uz sagatavoto indikatīvo projektu sarakstu, kuru paredzēts īstenot, lai nodrošinātu reformas ieviešanu un reformas mērķu sasniegšanu, kā arī ņemot vērā ES fondu 2014.-2020.g. perioda 2.2.1.SAM ietvaros īstenoto līdzvērtīgu IKT projektu izmaksas. Investīciju sadalījums projektu griezumā veikts atbilstoši  metodikai “Metodika informācijas sistēmu, platformu izstrādes plānoto izmaksu  noteikšanai pirms detalizētas analīzes fāzes veikšanas” (izmaksu pamatojošā dokumentācija pievienota pielikumā), saskaņā ar kuru SAM 2.2.1. ietvaros īstenotie projekti tiek klasificēti kategorijās atbilstoši projekta ietvaros izstrādājamā risinājuma , platformas sarežģītībai un investīciju apjomam. Atbilstoši metodikai, projekti ir iedalīti četrās kategorijās - augstākās sarežģītības, vidējās un zemākās sarežģītības projekti, kā arī IKT infrastruktūras projekti un noteikts (aprēķināts)  katras kategorijas projektu vidējais investīciju apjoms. Ņemot vērā, ka SAM 2.2.1. ir noteikts maksimālais viena projekta investīciju apjoms, tad projekti, kuri tiek īstenoti kārtās atbilstoši pieejamajam investīciju apjomam un loģiskai secībai, katrai kārtai nosakot sasniedzamos rezultātus un nodrošinot to ieviešanu produktīvā darbībā un to lietojamību, aprēķinā tiek apvienoti un uzskatīti par vienu projektu.  ANM ietvaros plānotie projekti atbilstoši metodikai , tiek klasificēti pēc to sarežģītības un plānotais investīciju apjoms atbilst SAM 2.2.1. ietvaros īstenoto projektu noteiktās kategorijas projektu investīciju apjomam. 
Starp plānotajiem digitālās transformācijas pasākumiem ANM komponentes Nr.2 ietvaros un ES fondu 2021.-2027.g darbības programmas 1.3.1.SAM finansējuma ietvaros tiks nodrošināta demarkācija, lai novērstu ieguldījumu savstarpēju pārklāšanos un nodrošinātu savstarpēju papildināmību. 1.3.1.SAM ietvaros plānots atbalstīt tikai tādu valsts platformu attīstību, kas veicinās komersantu procesu digitalizāciju un jaunu, inovatīvu pakalpojumu veidošanu komercsektorā, bet valsts pārvaldes pamatdarbības procesu sistēmas, ko savu funkciju veikšanai izmanto tikai publiskais sektors, plānots attīstīt ANM ietvaros. 
Papildus paredzams, ka atsevišķi ANM plāna pasākumi būs savstarpēji papildināmi ar Digitālās Eiropas programmas aktivitātēm, nodrošinot atbalstu Eiropas komisijas definēto prioritāro starpvalstu projektu ieviešanai. </t>
  </si>
  <si>
    <t>2.1.2.1.i. Pārvaldes centrālizētās platformas un sistēmas</t>
  </si>
  <si>
    <t>2.1.3.1.i. Datu pieejamība, koplietošana un analītika</t>
  </si>
  <si>
    <t>Sabiedriskā transporta reforma RMA</t>
  </si>
  <si>
    <t>Viens multimodāls sabiedriskā transporta maršruta tīkls (dzelzceļš kā mugurkauls) ar vienotu un saskaņotu kustības sarakstu, vienotu cenas un atlaižu politiku, vienotu biļeti integrētā sabiedriskā transporta pasūtījuma sistēmā RMA</t>
  </si>
  <si>
    <t>SM, Rīgas dome, VSIA "Autotransporta direkcija", VAS "Latvijas dzelzceļš", Rail Baltica infrastruktūras pārvaldītājs</t>
  </si>
  <si>
    <t>Iespēja plānot un veikt multimodālu ceļojumu</t>
  </si>
  <si>
    <t>Visu iesaistīto pušu pilnvērtīga dalība reformas īstenošanā.</t>
  </si>
  <si>
    <t xml:space="preserve">Jauns īres tiesiskais regulējums taisnīga līdzsvara nodrošināšanai starp īrnieka un izīrētāja interesēm un ātrākai strīdu risināšanai par īres termiņu un īres maksas norēķiniem, kas ir īpaši būtiski, lai veicinātu aktivitātes īres namu būvniecībā un attiecīgi sekmētu mājokļu pieejamību. Jaunais Dzīvojamo telpu īres likums ir pieņemts Saeimā galīgajā lasījumā un pēc tā izsludināšanas tam būtu jāstājas spēkā 2021.gada 1.maijā. Jaunais regulējums paredz būtiskas izmaiņas īres līguma termiņa nosacījumos – turpmāk īres līgumu vairs nevarēs noslēgt uz nenoteiktu laiku. Proti, īres līgums būs slēdzams tikai uz noteiktu laiku un, termiņam izbeidzoties, īrniekam būs pienākums atbrīvot dzīvojamo telpu, ja vien ar izīrētāju netiek noslēgts jauns īres līgums vai pagarināts iepriekšējais. Līguma termiņa kontekstā jānorāda, ka arī turpmāk īrnieks bez īpaša pamata varēs atkāpties no līguma, iepriekš brīdinot izīrētāju; savukārt izīrētājs joprojām līgumu varēs izbeigt tikai likumā noteiktajos gadījumos un termiņos. Tāpat jaunais likums ievērojami paātrinās strīdu izšķiršanu starp izīrētāju un īrnieku un samazinās ar to saistītās izmaksas. Līdz šim likums paredzēja visu strīdu izšķiršanu tiesā. Līdz ar jauno likumu Saeima tuvākajā laikā pabeigs darbu pie grozījumiem Civilprocesa likumā, piedāvājot saistību bezstrīdus izpildīšanu atsevišķos gadījumos (gadījumos, kad nav strīda) - īrnieka pienākums būs atstāt īrēto dzīvojamo telpu, ja būs beidzies īres līguma termiņš un nebūs panākta vienošanās par jaunu līgumu, vai ja būs izveidots īres maksas parāds. Vienlaikus šāds risinājums būtiski mazinās riskus potenciālajiem investoriem veikt ieguldījumus jaunu īres namu būvniecībā. Ēnu ekonomikas mazināšanai jaunajā likumā noteikta īres līgumu reģistrācija zemesgrāmatā, tādējādi nodrošinot publiski pieejamu un ticamu informāciju par noslēgtajiem darījumiem, kas pasargās gan īrniekus, gan nekustamā īpašuma jaunos ieguvējus. Svarīgi uzsvērt, ka īres līguma reģistrācija zemesgrāmatā būs bez maksas, līdz ar to neradot papildu izmaksas izīrētājam un īrniekam. Vienlaikus īres līguma reģistrācija zemesgrāmatā ļaus izskaust fiktīvos īres līgumus, kā arī pasargāt godprātīgos īrniekus izīrētāja maiņas gadījumā. Nolūkā vairāk aizsargāt īrnieku intereses likumā noteikts, ka izīrētājs varēs paaugstināt īres maksu tikai tad, ja īres līgumā būs paredzēti principi un kārtība īres maksas paaugstināšanai, piemēram, paaugstināšanas sasaiste ar gada vidējo inflāciju, plānotajiem izdevumiem, periodiska īres maksas paaugstināšana..
</t>
  </si>
  <si>
    <t>Apstiprināto projektu ietvaros apstiprināto dzīvokļu skaits (starpvērtība, kumulatīvi)</t>
  </si>
  <si>
    <t>Atskaites punktā tiks uzskaitīts apstiprināto projeku ietvaros apstiprinātais dzīvokļu skaits (rādītāji noteikti kumulatīvi)</t>
  </si>
  <si>
    <t xml:space="preserve">Apstiprināto projektu ietvaros apstiprināto dzīvokļu skaits noteikts, pieņemot, ka viena dzīvokļa izmaksas, kas tiek finansētas no fonda ir 59 422  EUR (vidējā dzīvokļu platība pieņemta 52 m2, fonda ietvaros attiecināmo izmaksu, tai skaitā būvniecības izmaksu, apmērs nepārsniedz 1200 EUR/m2),  projektu finansēšanai kopējais fonda finansējums ir 41 613 000 EUR (atņemtas vadības un uzraudzības izmaksas). Ņemot vērā, ka šī ir jauna un Latvijā nebijusi atbalsta programma, tad paredzēts, ka pirmajos gados būs programmas ieskriešanās fāze un lielākais apstiprināto projektu skaits būs 2025. un 2026.gadā (attiecīgi 2023.gadā apstiprināto projektu ietvaros apstiprināto dzīvokļu % apmērs ir 15 %, 2024.gadā 20 % (jeb 35 % kumulatīvi), 2025.gadā 45 % (jeb 80 % kumulatīvi) un 2026.gadā 20% (jeb 100 % kumulatīvi) . Apstiprināto projektu ietvaros mājokļi paredzēs zemu īres maksu (4,4 EUR/m2). Apstiprinātie projekti izpildīs augstas kvalitātes prasības: (1)  ēka būs gandrīz nulles enerģijas ēka; (2) nododot ekspluatācijā tiks veikti  kvalitātes atbilstības testi (akustiskie mērījumi, ēkas gaiscaurlaidības tests).  </t>
  </si>
  <si>
    <t>(1)	Zemas īres mājokļu būvniecībai tiks izveidots Finansēšanas fonds 42,9 miljonu EUR apmērā, kā ietvaros nekustamā īpašuma attīstītājiem (publiskām, privātām kapitālsabiedrībām un kooperatīviem) tiks sniegti aizdevumi ar granta elementu zemas  īres (4 EUR/m2) mājokļu būvniecībai un izīrēšanai noteiktam mājsaimniecību lokam. 
(2)	Lai veicinātu lielāku finansējuma pieejamību zemas īres mājokļu būvniecībai, paredzēts, ka aizdevums ar granta elementu tiks strukturēts kopā ar kredītiestādes vai tās meitas sabiedrības aizdevumu, un Finansēšanas fonda ietvaros sniegtais aizdevums būs subordinēts attiecībā pret kredītiestādes vai tās meitas sabiedrības sniegto kredītu. Finansēšanas fonda ietvaros sniegtais aizdevums paredzēts indikatīvi 32,5 % no projekta kopējām attiecināmajām izmaksām, komercbankas aizdevums – indikatīvi 32,5 %, grants -  līdz 30 % un pašu līdzfinansējums vismaz 5 % apmērā. 
(3)	Vienlaikus, apzinoties komercbanku piesardzīgo kreditēšanas politiku reģionos, ir paredzēts, ka gadījumos, kad nekustamā īpašuma attīstītājs saņems komercbankas atteikumu dzīvotspējīga un ekonomiski pamatota projekta īstenošanai, to izvērtējot finansēs Finansēšanas fonda ietvaros lielākā apmērā (indikatīvi 65 % no projekta kopējām attiecināmajām izmaksām Finansēšanas fonda aizdevuma daļa, līdz 30 % grants un vismaz 5 % pašu līdzfinansējums). 
(4)	Finansēšanas fonda ietvaros sniegtā aizdevuma termiņš nepārsniegs 30 gadus un varēs tikt piemērota aizdevuma pamatsummas atmaksas atlikšana un pamatsummas atmaksas atliktais termiņš nepārsniegs komercbankas aizdevuma termiņu, kas ir indikatīvi 15 gadi. Finansēšanas fonda aizdevumu pamatsummas atmaksa nonāks atpakaļ fondā un varēs tikt izmantota turpmāku zemas īres mājokļu būvniecībai.
(5) Finansēšanas fonda ietvaros attiecināmās izmaksas, ko veido būvniecības izmaksas un citas izmaksas, kas saistītas ar dzīvojamās īres mājas būvniecības saistītās infrastruktūras atjaunošanu, pārbūvi vai izbūvi, saistītās teritorijas labiekārtošanu ir 1200 EUR/m2 ar PVN. Būvniecības izmaksas noteiktas, balstoties uz tipveida daudzdzīvokļu ēkas projektu. Ekonomikas ministrija 2020.gadā iepirka tipveida būvprojekta daudzdzīvokļu ēkas izstrādi, ņemot vērā visas aktuālās energoefektivitātes prasības . Būvprojekts sagatavots atbilstoši būvniecības regulējumam, tai skaitā sagatavota būvprojekta tāme. Viens no nosacījumiem tipveida būvprojekta izstrādei bija noteikts, lai kopējās daudzdzīvokļu mājas būvniecības izmaksas, tai skaitā izstrādājot piesaistes projektu, nepārsniedz 1200 EUR/m2 ar PVN. Iepirkuma rezultātā izstrādātā tipveida būvprojektā noteiktās kopējās objekta būvprojekta izmaksas ir 964,38 EUR/m2 ar PVN un tās aprēķinātas bez pamatiem, iekšējās apdares, teritorijas labiekārtošanas, kas attiecīgi kopā ar piesaistes projektu nepārsniedz 1200 EUR/m2. Lai nodrošinātu Finansēšanas fonda resursu efektīvu izlietošanu un nodrošinātu, ka finansējums rada tiešu ietekmi uz mājokļu pieejamības problemātikas risināšanu, paredzam, ka īres mājas būvniecības projekti attīstāmi teritorijās, kas jau ir piemērotas īres māju būvniecībai. 
(6)	Finansēšanas fonda ietvaros ir paredzēts kopā apstiprināt projektus par kopējo mājokļu skaitu 700 dzīvokļi, un minētais skaits ir noteikts, Finansēšanas fonda apmēru 42,9 miljoni EUR, samazinot par programmas administrēšanas un uzraudzības izmaksu daļu (indikatīvi 3 % no Finansēšanas fonda apmēra). Vienlaikus jānorāda, ka īres mājokļu skaits ir atkarīgs no vairākiem faktoriem, tā piemēram, (1) komercbanku iesaistes projektu līdzfinansēšanā, un komercbankai iesaistoties projektu līdzfinansēšanā reģionos, izbūvēto mājokļu skaits palielināsies līdz 1064 dzīvokļiem; (2) projektā vidējā mājokļa lieluma, ko noteiks pieprasījums. Vienlaikus, nosakot īres mājokļu skaitu, ir ņemti vērā pieņēmumi par īres mājas indikatīvo dzīvokļu skaitu (60 dzīvokļu māja ar vidējo dzīvokļa izmēru 52 m2).
(7)	 Augstāk minēti pieņēmumi, un attiecināmo izmaksu apmērs noteikts, lai nodrošinātu zemu īri (4.4 EUR/m2).
(8)	Augstāk minētās administratīvās un uzraudzības izmaksas ir noteiktas indikatīvi 3 % apmērā no Finansēšanas fonda apmēra, un ir noteiktas atbilstoši indikatīvajām izmaksām šādu funkciju veikšanai. Izstrādājot noteikumu projektu par atbalstu zemas īres mājoklū būvniecībai, tai skaitā jau definējot konkrētas uzraudzības funkcijas un atbildīgās institūcijas, administrēšanas un uzraudzības izmaksas var mainīties. 
(9)	Altum aizdevumu un grantu administrēšanas izmaksas tiks noteiktas atbilstoši Attīstības finanšu institūcijas likuma 12.panta 3.daļai, saskaņā ar kuru Altum veic programmas rādītāju novērtējumu, tostarp aprēķina programmas ieviešanas izmaksas, pirms programmas apstiprināšanas Ministru kabinetā, kur noteikti precīzi gan Altum uzdevumi, gan programmas nosacījumi. Ņemot vērā minēto, uz doto brīdi nav iespējams precīzi noteikt Altum administrēšanas izmaksu apmēru un tā finansēšanas avotus, un izmaksu apmērs var mainīties saskaņā ar programmas nosacījumiem.
Uzraudzības funkcijas kapitālsabiedrībai, regularitāte un indikatīvās izmaksas gadā, kas var mainīties, kad tiks izstrādāti Ministru kabineta noteikumiem par atbalstu dzīvojamo īres māju būvniecībai:
1) Uzraudzības uzdevums: Pārbaude projekta īstenošanas vietā (pārbauda, vai ir nodrošināts sabiedriskais pakalpojums atbilstoši MK noteikumā definētajam - īres mājas būvniecība izīrēšanai). 
Uzraudzības regularitāte: Pārbaudes projekta īstenošanas vietā ikgadēji (100% apmērā no īstenotajiem projektiem) 
Uzraudzības uzdevuma indikatīvās izmaksas gadā: EUR 25 143 
2) Uzraudzības uzdevums: Uzraudzība pār īres līgumiem un to atbilstību MK noteikumiem un VTNP 
Uzraudzības regularitāte: Pie ēkas pirmreizējās izīrēšanas pārbauda 100% īres līgumu apmēru; Katru gadu, reizi gadā pārbauda vai visi jaunie līgumi izpilda MK noteikumu nosacījumus (tā piemēram, par reģistrāciju Zemesgrāmatā, īres maksas un ienākumu sliekšņu atbilstību, apakšīres ierobežojumiem, deklarēšanos) 
Uzraudzības uzdevuma indikatīvās izmaksas gadā: EUR 128 917  
3) Uzraudzības uzdevums: Uzrauga, ka tiek veikts ēkas apsaimniekošanas pakalpojumu iepirkums noteiktajā termiņā  
Uzraudzības regularitāte: Pārbauda apsaimniekotāja iepirkšanu pirmreizēji un ik pēc 5 gadiem 
Uzraudzības uzdevuma indikatīvās izmaksas gadā: EUR 6 047
4) Uzraudzības uzdevums: Uzrauga, ka pie ēkas nodošanas ekspluatācijā tiek izstrādāts ēkas uzturēšanas plāns visam ēkas dzīves ciklam, tas tiek ievērots un veikta tam atbilstoša uzturēšanas maksas iekasēšana  
Uzraudzības regularitāte: Pārbauda pirmreizēji pēc apsaimniekotāja iepirkšanas un katru gadu
Uzraudzības uzdevuma indikatīvās izmaksas gadā: 174 143 EUR
5) Pārbauda projektu īstenotāju sniegtās atskaites un iespējamu pārmērīgu kompensāciju
Uzraudzības regularitāte: Pārbauda katru gadu visus sabiedriskā pakalpojuma sniedzējus (nekustamā īpašuma attīstītājus) 
Uzraudzības uzdevuma indikatīvās izmaksas gadā:  100 595 EUR
Kopā minēto uzraudzības funkciju īstenošanai kapitālsabiedrībai indikatīvi noteiktās izmaksas 434 845 EUR
Aizdevumu un grantu administrēšanas un uzraudzības izmaksas Altum:
1)Uzraudzības uzdevums:  Nodrošināt izsniegto aizdevumu un grantu izlietošanas un aizdevumu atmaksas uzraudzību līdz aizdevuma atmaksai atbilstoši MK noteikumu nosacījumiem un veikt pietiekamus, saprātīgus un samērīgus pasākumus to atgūšanai  
Uzraudzības regularitāte: Patstāvīgi   
Uzraudzības izmaksas: Finanšu instrumentiem Altum šī ir standarta ieviešanas funkcija, kuru pārsvarā gadījumu finansē no aizdevumu procentu ieņēmumiem.  Ņemot vērā, ka īres māju būvniecības programma ir jauna programma un nav pieredze administrēšanas izmaksu noteikšanā konkrēti šādai programmai, tad grantu daļas administrēšanai tiek piemērota  līdzšinējā Altum administrētā daudzīvokļu māju eneroefektivitātes programma, kurā grantu ieviešanas izmaksas ir 6%-7% no kopējā grantu finansējuma. Savukārt, pieņemot, ka īres māju projekti būs finansiāli ietilpīgāki nekā daudzdzīvokļu māju energoefektivitātes projekti, tad administratīvās izmaksas šobrīd tiek plānotas indikatīvi apmērā no 3,5%-4,5%.  
2) Uzraudzības uzdevums: Sniegt informāciju EM par finanšu instrumenta īstenošanas gaitu atbilstoši kārtībai, kāda ietverta Finansēšanas fonda līgumā, kā arī nepieciešamajiem uzlabojumiem pasākuma īstenošanā 
Uzraudzības regularitāte: Reizi ceturksnī  
Uzraudzības izmaksas: Altum struktūrā informācijas sniegšana par finanšu instrumentu ieviešanas gaitu ir standarta funkcija, un tā pārsvarā tiek finansēta no aizdevumu procentu ieņēmumiem.  
3) Uzraudzības uzdevums: Finansēšanas fonda pārvaldība, tai skaitā aizdevumu turpmāka finansēšana no īres daļējiem ieņēmumiem pēc aizdevumu atmaksas  
Uzraudzības regularitāte: Patstāvīgi, tai skaitā pēc 30.gada  
Uzraudzības izmaksas: Ņemot vērā, ka šī ir jaunu aizdevumu izsniegšana no atmaksātā finansējuma, tad šajā gadījumā izmaksas finansējamas no izsniegto aizdevumu procentu ieņēmumiem un līdz ar to neattiecas uz RRF finansējuma izlietojumu.  </t>
  </si>
  <si>
    <t>Sakārtota normatīvo aktu bāze, lai nodrošinātu no AER saražotās elektroenerģijas nodošanu tīklos (tai skaitā mežu un citu publisko zemju izmantošana vēja enerģijas ražošanai)</t>
  </si>
  <si>
    <t>Izstrādāti attiecīgie tiesību akti, kuros ir noteikts, ka valsts mežu zemēs, kur pēc veiktā izvērtējuma tas ir tehniski un teritoriāli iespējams, neradot būtisku kaitējumu meža ekosistēmām, var tikt izveidoti vēja parki</t>
  </si>
  <si>
    <t>Kavējas nacionālā normatīvā regulējuma apstiprināša.</t>
  </si>
  <si>
    <t>Tiesību aktu izstrāde izstrāde ciešā sadarbībā ar partneriem.</t>
  </si>
  <si>
    <t xml:space="preserve">Mācību tēmas definētas neatbilstošas mērķauditorijas vajadzībām.
Nepareizi saplānota finanšu plūsma.
Netiek nodrošināta pietiekama mācību programmu un citu projekta nodevumu satura kvalitātes nodrošināšana, kā rezultātā netiek īstenoti Projekta plānotie ieguvumi.
</t>
  </si>
  <si>
    <t xml:space="preserve">1. Atbilstoši Valsts nekustamo īpašumu (VNĪ) pārstāvja sniegtajai informācijai provizoriskās izmaksas ēkas atjaunošanai, tika plānotas 1300 eur/kvm.
2. Aprīkojuma izmaksu aprēķinā izmantotas Valsts reģionālās attīstības administrētās Elektronisko iepirkumu sistēmā esošo preču piedāvājums, kas atbilst mācību centra vajadzībām un ka cenu izpētes internetā rezultātā, kā arī balstoties uz jau noslēgtajiem līgumiem ar Tiesa administrāciju par citu preču un pakalpojumu nodrošināšanu tiesām un Tiesu administrācijai. 
3. Neparedzētie izdevumi aprēķināti atbilstoši FM izstrādātajām ESF vadlīnijām attiecināmo un neattiecināmo izmaksu noteikšanai 2014.-2020.gada plānošanas periodā un tajā noteiktais neparedzēto izdevumu apmērs. (https://www.esfondi.lv/upload/00-vadlinijas/2.1.attiecinamibas-vadlinijas_2014-2020_27.02.2019.pdf).
4. Projekta ieviešanas komandas (administratīvā un saturiskā) izmaksu aprēķinā piemēroti vidējie atalgojuma izdevumi (alga, piemaksa, prēmija) atbilstoši Valsts kancelejas pētījuma datiem par darba samaksu valsts pārvaldes iestādēs 2020. gada 1.pusgadā (9.lpp) (https://www.mk.gov.lv/lv/media/803/download).
5. Aprēķinā izvērtēts un pielietots ESF īstenotā projekta “Justīcija attīstībai” organizēto pasākumu vidējās izmaksas: vienas mācību programmas izstrādes vidējā cena 47 133,00 EUR, viena mācību pasākuma vidējās izmaksas 5136,8 EUR. Jānorāda, ka kopējās apmācības iespējams nodrošināt 1 000 000 EUR apmērā gadā, līdz ar to, mācību programmas un pasākumi tiks piemēroti izmantojot pakāpeniskuma pieeju, sasniedzot 700 000 EUR gadā 2025.gadā. 2026.gada finansējums norādīts pusgadam un atlikušais finansējums līdz 700 000 EUR būs jānodrošina no valsts budžeta.
</t>
  </si>
  <si>
    <t xml:space="preserve">Atbalsts plānots digitālās plaisas mazināšanai vispārējā izglītībā. 
IKT vienību iegādes izmaksas noteiktas, balstoties uz IZM 2020.gadā veikto 6261 portatīvo datoru iegādi (EIS) 3969724,44/6261 = 624,04 euro.
Iepirkuma vienības cena:  634,04 -21% PVN = 524 euro
Diferencējot funkcionalitātes prasības, tās tiks noteiktas zemākas 1.-6.klašu grupas skolēniem, tādēļ, salīdzinot ar 2020.gada veiktā iepirkuma cenām, tiek plānotas zemākas vidējās cenas. 
Indikatīvi noteiktā vienības cena: 500 -21% PVN = 413,22 euro
11 000 000 / 413,22 euro = 26 620 datori.
Indikatīvās izmaksas digitālās plaisas mazināšanai izglītības iestādēs (2022.-2026. gads): 
1) Pieslēguma izveide izglītības iestādei var variēt no dažiem simtiem EUR līdz vairāk kā 10 000 EUR, kas tiks identificēts katrā izglītības iestādē sagatavojot tehnisko projektu, izvēloties pieslēguma veidu atbilstoši operatoru sniegtajiem aprēķiniem par ierīkošanas izmaksām. Vidēji pieņemts, ka izmaksas ir līdz 4000 EUR par vienu izglītības iestādi = 4000 * 572 = 2 2 88 000 euro;
2) interneta abonēšanas izmaksas 55 000 euro mēnesī (IZM dati) *12 = 660 000 euro gadā. Pieņēmums, ka jaudas palielināšanai izmaksu pieaugums sastādīs 30% no esošām izmaksām = 198 000 euro * 5 gadi = 990 000 euro;
3) pilotprojekta īstenošanas izmaksas 3 nodarbinātie 5 gadi = 35 000 * 3 * 5 = 525 000 euro;
4) 197 000 EUR tehnisko risinājumu izpēte, koncepciju sagatavošana, tehnisko projektu izstrādei. </t>
  </si>
  <si>
    <t>6.3.1.4.i. Nevalstisko organizāciju izaugsme sociālās drošības pārstāvniecības stiprināšanai un  sabiedrības interešu uzraudzībai</t>
  </si>
  <si>
    <t>Konceptuālais ziņojums MK iesniedzams saskaņā ar vispārējo normatīvajā bāzē noteikto ziņojumu sagatavošanas metodoloģiju. Ziņojuma ietvaros norādāmas arī attīstībai plānotās nākamās darbības un to ietekmi uz valsts budžetu. Valsts budžeta pieprasījuma gadījumā tiks skatīts kopā ar visiem pārējiem priekšlikumiem ikgadējam un vidēja termiņa budžetam to sagatavošanas procesā.</t>
  </si>
  <si>
    <t>Mehānisms ietver izstrādātu NVD kārtību par pakalpojumu sniegšanas modeļu izstrādi, izvērtēšanu un ieviešanu un pētījuma veikšanu par pakalpojumiem, kā arī protokolus par izvērtētajiem un/vai ieviešanai apstiprinātajiem pakalpojumu sniegšanas modeļiem
Pamatojoties uz pilotprojektu rezultātiem tiks sagatavots priekšlikums par nepieciešamo papildu valsts budžetu attiecīgo pasākumu īstenošanai. Valsts budžeta pieprasījums tiks skatīts kopā ar visiem pārējiem priekšlikumiem ikgadējam un vidēja termiņa budžetam to sagatavošanas procesā.</t>
  </si>
  <si>
    <t>Pamatojoties uz DG Reform 2021.gadā īstenoto projektu cilvkeresursu sistēmas attīstībai Latvijā, tiks nodrošināta cilvēkresursu kartējuma izstrāde
Pamatojoties uz stratēģijas rezultātiem un kartējumu tiks sagatavots priekšlikums par nepieciešamo papildu valsts  budžetu attiecīgo pasākumu īstenošanai. Valsts budžeta pieprasījums tiks skatīts kopā ar visiem pārējiem priekšlikumiem ikgadējam un vidēja termiņa budžetam to sagatavošanas procesā.</t>
  </si>
  <si>
    <t xml:space="preserve">Saeimā pieņemti tiesību aktu grozījumi minimālo ienākumu atbalsta sistēmas pilnveidošanai, kas ietver:
 -  pāreju no minimālā ienākuma skaitliskās vērtības euro izteiksmē uz procentuālo vērtību no mājsaimniecību rīcībā esošo ienākumu mediānas, proti, minimālo ienākumu sliekšņa zemākās iespējamās robežas noteikšanu un nostiprināšanu tiesību aktos ne zemāku kā 20% no ienākumu mediānas apmērā;
 - (regulārs un obligāts) pārskatīšanas mehānisms, pamantojoties uz ienākumu mediānas izmaiņām;
 - apņemšanos palielināt finansējumu minimālo ienākumu reformai saskaņā ar vidēja termiņa budžeta plāniem 2022. - 2024.gadam. Valsts budžeta pieprasījums tiks skatīts kopā ar visiem pārējiem priekšlikumiem ikgadējam un vidēja termiņa budžetam to sagatavošanas procesā.
</t>
  </si>
  <si>
    <t xml:space="preserve">Atskaites punkts noteikts, balstoties uz pieņēmumu, ka Saeima pieņems tiesību aktu grozījumus minimālo ienākumu atbalsta sistēmas pilnveidošanai, kas ietvers:
 - minimālo ienākumu sliekšņa zemākās iespējamās robežas noteikšanu ne zemāku kā 20% no ienākumu mediānas apmēra;
 - minimālo ienākumu sliekšņu pārskatīšanas kārtību, paredzot,  ka, tā notiek obligāti un regulāri, pamatojoties uz ienākumu mediānas izmaiņām;
 - piešķirts finansējums minimālo ienākumu reformai saskaņā ar vidēja termiņa budžeta plāniem 2022. – 2024.gadam. Valsts budžeta pieprasījums tiks skatīts kopā ar visiem pārējiem priekšlikumiem ikgadējam un vidēja termiņa budžetam to sagatavošanas procesā.
</t>
  </si>
  <si>
    <t>Atskaites punkts tiks uzskatīts par sasniegtu, kad  tiks iesniegts priekšlikums vidēja termiņa budžeta ietvarā 2022.-2024.gadam ar pietiekamu finanšu apjomu pārskatītām MIL vērtībām Valsts budžeta pieprasījums tiks skatīts kopā ar visiem pārējiem priekšlikumiem ikgadējam un vidēja termiņa budžetam to sagatavošanas procesā.</t>
  </si>
  <si>
    <t>Atskaites punkts tiks uzskatīts par sasniegtu, kad tiks iesniegts priekšlikums vidēja termiņa budžeta ietvarā 2022.-2024.gadam ar pietiekamu finanšu apjomu pārskatītām MIL vērtībām. Valsts budžeta pieprasījums tiks skatīts kopā ar visiem pārējiem priekšlikumiem ikgadējam un vidēja termiņa budžetam to sagatavošanas procesā.</t>
  </si>
  <si>
    <t>Pamatojoties uz DG Reform 2021.gadā īstenoto projektu cilvkeresursu sistēmas attīstībai Latvijā, tiks nodrošināta cilvēkresursu attīstības stratēģijas izstrāde
Pamatojoties uz stratēģijas rezultātiem un kartējumu tiks sagatavots priekšlikums par nepieciešamo papildu valsts  budžetu attiecīgo pasākumu īstenošanai. Valsts budžeta pieprasījums tiks skatīts kopā ar visiem pārējiem priekšlikumiem ikgadējam un vidēja termiņa budžetam to sagatavošanas procesā.</t>
  </si>
  <si>
    <t>Pašvadītas IKT mācību pieejas projekta izmaksu aplēses ir balstītas uz publiski pieejamo informāciju par līdzīga projekta īstenošanu Igaunijā un IZM īstenoto projektu izmaksu analīzi (sk.pievienoto mateiālu 2.3.1.3.i._IZM_pamatojums).</t>
  </si>
  <si>
    <t xml:space="preserve">2.3.1.4.i. Individuālo mācību kontu pieejas attīstība </t>
  </si>
  <si>
    <t>Pieejamais finansējums: 14 306 000 EUR. Sasniedzamie rezultāti 2026.gadam Nodrošināta brīvpieejas mācību platformu materiālu latviskošana līdz 178 programmām/ moduļiem. Pieaugušo skaits, kuri guvuši atbalstu IMK ietvaros -3 466, t.i. unikālo mācībās iesaistīto personu skaits, jeb 6 932 personu dalības reizes. Investīcijas izmaksu aprēkinam izmantotas izmaksu metodiskas no IZM (VIAA) īstenotā 2014.-2020.gada perioda  projekta “Pilnveidot nodarbināto personu profesionālo kompetenci” ietvaros veiktie ieguldījumi, sasniegtie rezultāti un pieredze. Detalizētu pieņēmumu aprakstu un izmaksu pamatojumu skat. pievienotajā materiālā (IZM_2.3.1..4.i._pamatojums), kā arī IZM veiktās tirgus izpētes rezultātā iegūtā informācija.</t>
  </si>
  <si>
    <t>Projekta dati un IZM dati</t>
  </si>
  <si>
    <t xml:space="preserve">IZM dati </t>
  </si>
  <si>
    <t>Priekšlikuma iesniegšana laboratorijas darbības tālākai finansēšanai Ministru kabinetā</t>
  </si>
  <si>
    <t>Ministru kabinets vai Saeima neatbalsta priekšlikumus inovāciju laboratorijas darbības nodrošināšanai un attīstībai.</t>
  </si>
  <si>
    <t>Valsts kanceleja nodrošina priekšlikumu iesniegšanu laboratorijas darbības finansēšanai.</t>
  </si>
  <si>
    <t>Izmaksas noteiktas, pamatojoties uz iepriekš īstenoto un projektēšanas, būvniecības stadijā esošo infrastruktūras objektu vidējām izmaksām. (Vienības izmaksas pieņēmums: 1 km elektrifikācija t.sk. līnijas caurlaides spējas un signalizācijas sistēmu uzlabojumi = 0,67 M EUR)
EK pasūtītais PWC veiktais pētījums Assessment of unit costs (standard prices) of rail projects (CAPital EXpenditure) (https://ec.europa.eu/regional_policy/en/information/publications/reports/2018/assessment-of-unit-costs-standard-prices-of-rail-projects-capital-expenditure), kas tika izstrādāts 2018.gadā, salīdzinot dzelzceļa infrastruktūras būvniecības izmaksas</t>
  </si>
  <si>
    <t>Izmaksas tiek noteiktas pamatojoties uz iepriekš īstenoto un projektēšanas, būvniecības stadijā esošo infrastruktūras objektu vidējām izmaksām. (Vienības izmaksas pieņēmums: 1 km elektrifikācija, t.sk. līnijas caurlaides spējas un signalizācijas sistēmu uzlabojumi = 0,67 M EUR, 1 stacija 18,7 M EUR (sliezu ceļu un pārmiju pārbūve, pasažieru platformas pie trīs ceļiem un 2 gājēju tuneļu - piekļuves platformām)
EK pasūtītais PWC veiktais pētījums Assessment of unit costs (standard prices) of rail projects (CAPital EXpenditure) (https://ec.europa.eu/regional_policy/en/information/publications/reports/2018/assessment-of-unit-costs-standard-prices-of-rail-projects-capital-expenditure), kas tika izstrādāts 2018.gadā, salīdzinot dzelzceļa infrastruktūras būvniecības izmaksas</t>
  </si>
  <si>
    <t>Aprēķinu metodē par pamatu ir ņemta Valsts administrācijas skolas un Valsts kancelejas līdzšinējā pieredze, vēsturiskie dati, statistiskie un finansiālie dati, kā arī 2020.gadā veiktajā izvērtējumā "Eiropas Sociālā fonda investīciju efektivitātes un ietekmes izvērtējums valsts pārvaldes attīstībā un nodarbināto profesionālajā pilnveidē" izteiktie priekšlikumi par mācību kvalitātes uzlabošanu. Izmaksas veidojas no vairākām komponentēm, kas izriet viena no otras, kā arī ir savstarpēji saistītas, lai varētu tikt sasniegts plānotais mērķis - kompetenču /kvalifikācijas paaugstināšana. Viena no svarīgākajām izmaksu komponentēm ir kompetenču ietvari profesionālajām apmācību programmām, to izstrādei ir paredzēti vidēji 10% no pieejamā finansējuma, kas sastāda 180 000 EUR. 70% jeb 1 260 000 EUR finansējuma  tiek novirzīta  kompetenču un kvalifikācijas paaugstināšanas pasākumu īstenošanai, kas tiks īstenoti 3 virzienos: 
1) e-apmācībai tiek paredzēti 200 000 EUR jeb 11%, atbilstoši pieejamajiem datiem viena e-kursa ieviešana izmaksā 40 000 EUR, kas būtu 5 e-kursi un plānotais apmācīto skaits ir 3000 vienā e-kursā, līdz ar to 1 vienības izmaksas sastāda 15 EUR,  
2) specializēto mācību, pasākumu un komandējumu veidā 11% jeb 200 000 EUR, kur izmaksas uz vienu cilvēku ir plānotas 500 EUR un plānotais apmcīto skaits sastāda 400, 
3) kompetenču ietvarā balstītas profesionālās programmas mācības - 48% jeb 860 000 EUR apmērā, kur vienas vienības apmācību izmaksas sastāda 180 EUR vebināra formātā, bet klātienes formātā 193 EUR (180 EUR apmācības + 6 EUR telpas +7 EUR kafijas pauzes) aprēķinātā proporcija satāda 50% vebināri un 50% klātienes apmācības un apmācīto skaits sastāda 4611. 
Papildus ir paredzēti vidēji 20% jeb 360 000 EUR projekta īsteošanas un administrēšanas vajadzībām rezultātu sasniegšanai. Ja pieejamais finansējums būs lielāks kā minimāli noteiktais, tad finansējums tiks novirzīts specializēto apmācībām, pasākumiem un komanējumiem.
Iepriekš realizētā ESF projektu kopējā finansējuma apjoms nav tiešā veidā salīdzināms ar šī pasākuma finansējuma apjomu, kas skaidrojams ar to, ka ESF ietvaros tika finansēti trīs projekti, kuri tika realizēti garākā laika posmā (7 gadi), kā arī ESF projektos mācību tematiskais tvērums un formāts bija pilnīgi atšķirīgs no šī pasākuma apmācībām. Piemēram, ESF projektos 90% apmācības bija klātienes formāta mācības un būtiski lielāku projekta izmaksu īpatsvaru (līdz 40%) veidoja specializētās mācības un komandējumu izdevumi par specifisku tēmu. Gan mācību formāts (klātiene, komandējumi), gan specifiskās tēmas būtiski palielina projektu izmaksas. Tāpat arī atsevišķu ESF projektu ietvaros tika apmaksāti sabiedrības viedokļa salīdzinošie pētījumi un veikta infrastruktūras iegāde un materiāltehniskā nodrošinājuma iegāde (piemēram, tulkošanas tehniskais aprīkojums, videoapraides aprīkojums, videoieraksta aprīkojums, tiešsaistes aprīkojums videotiešraides nodrošināšanai), kā arī mācību pārvaldības IT sistēmas izstrāde, kas šajā RRF pasākumā netiek plānots. Citu ES finanšu instrumentu finansējums netiks iesaistīts pasākuma finansēšanā.</t>
  </si>
  <si>
    <t>Normatīvā regulējuma pieņemšana mācību centra darbības un valsts finansējums pilnā apmērā nodrošināšanai</t>
  </si>
  <si>
    <t xml:space="preserve"> - Normatīvo aktu izmaiņas nav veiktas savlaicīgi. Cilvēkresursu kapacitātes trūkums.
 - Valdība neatbalsta likumā par Valsts budžetu iekļauto redakciju attiecībā uz mācību centru.</t>
  </si>
  <si>
    <t>Pakapēniska programmu izstrāde, ieviešana un aktualizēšana (klātienes, attālināto un e- mācību) tiesnešiem, tiesu darbiniekiem, prokuroriem un prokuroru palīgiem, īpašas starpdisciplinārās mācības izmeklētājiem, tai skaitā par tādiem jautājumiem kā kibernoziegumi, krāpšana un izvairīšanās no nodokļu maksāšanas, kā arī korupcija publiskos iepirkumos un noziedzīgi iegūtu līdzekļu legalizācija, u.c. līdz 2026.gada 2 ceturksnim. Programmu izstrādes procesā var noteikt mērķu grupu kompetences, ja tādas vēl nav izstrādātas.</t>
  </si>
  <si>
    <t xml:space="preserve">Izstrādātas programmas. Veikts programmu pirmatnējais novērtējums (pēc semināru nodrošināšanas) un sekundārais izvērtējums - ietekme uz darba rezultātiem, ko var veikt 6-12 mēnešu laikā pēc programmu nodrošināšanas, aptaujājot mācību dalībniekus. </t>
  </si>
  <si>
    <t>Telpu pielāgošana un aprīkojuma nodrošināšana mācību centra vajadzībām</t>
  </si>
  <si>
    <t>Nepilnīgi apzinātas pasūtītāju reitinga IT risinājuma komponentes, izstrādes darbu kavējumi, nav piešķirts finansējums IT risinājuma izstrādei.</t>
  </si>
  <si>
    <r>
      <t>Projekta dati/informācija</t>
    </r>
    <r>
      <rPr>
        <i/>
        <sz val="11"/>
        <color theme="9" tint="-0.249977111117893"/>
        <rFont val="Calibri"/>
        <family val="2"/>
        <charset val="186"/>
        <scheme val="minor"/>
      </rPr>
      <t xml:space="preserve"> </t>
    </r>
    <r>
      <rPr>
        <sz val="11"/>
        <color theme="9" tint="-0.249977111117893"/>
        <rFont val="Calibri"/>
        <family val="2"/>
        <charset val="186"/>
        <scheme val="minor"/>
      </rPr>
      <t xml:space="preserve">(NVA BURVIS, kam datu apmaiņai nodrošināta sasaiste ar citām IS, t.sk. ar VID IS). </t>
    </r>
  </si>
  <si>
    <r>
      <t xml:space="preserve"> - līdz 2024.gada beigām izstrādāts un pieņemts Saeimā likumprojekts mācību centra instuticionālā modeļa izveidei un darbībai, tai skaitā definēta tiesu varas un Tieslietu padomes iesaiste mācību satura un metodoloģijas jautājumos. Mācību centrs uzsāk savu darbību. 
 - līdz</t>
    </r>
    <r>
      <rPr>
        <u/>
        <sz val="11"/>
        <color theme="9" tint="-0.249977111117893"/>
        <rFont val="Calibri"/>
        <family val="2"/>
        <charset val="186"/>
        <scheme val="minor"/>
      </rPr>
      <t xml:space="preserve"> 2024 gada</t>
    </r>
    <r>
      <rPr>
        <sz val="11"/>
        <color theme="9" tint="-0.249977111117893"/>
        <rFont val="Calibri"/>
        <family val="2"/>
        <charset val="186"/>
        <scheme val="minor"/>
      </rPr>
      <t xml:space="preserve"> beigām tiks sniegti priekšlikumi likumam par Valsts budžetu. Likumā par Valsts budžetu tiks pieprasīts finansējums mācību centra finansējuma nodrošināšanai telpu un aprīkojuma uzturēšanas izdevumu segšanai no 2025.gada. Vidēja termiņa Likumā par Valsts budžetu plānots pieprasīt finansējumu  mācību centra darbības  nodrošināšanai, paredzot pilnā apmērā nodrošināt mācību centra uzturēšanas izdevumu, personāla izdevumu un mācību satura izdevumu segšanu. Valsts budžeta pieprasījums tiks skatīts kopā ar visiem pārējiem priekšlikumiem ikgadējam un vidēja termiņa budžetam to sagatavošanas procesā.</t>
    </r>
  </si>
  <si>
    <r>
      <t xml:space="preserve"> - Veikti nepieciešamie telpu pielāgošanas darbi mācību centra vajadzībām (renovācija, remonts, u.c.). Telpu pielāgošanai mācību centra vajadzībām paredzēts finansējums 2 807 155 EUR apmērā. Šobrīd paredzētās telpas ir ar platību 2 273 m2 kuras paredzēts pielāgot par 1 240 EUR/m2.
 - Veikta nepieciešamā aprīkojuma iegāde un uzstrādīšana mācību centra telpās. </t>
    </r>
    <r>
      <rPr>
        <u/>
        <sz val="11"/>
        <color theme="9" tint="-0.249977111117893"/>
        <rFont val="Calibri"/>
        <family val="2"/>
        <charset val="186"/>
        <scheme val="minor"/>
      </rPr>
      <t>Aprīkojuma nodrošināšanai mācību centra vajadzībām paredzēti 379 481 EUR. Aprīkojumā iekļautas mēbeles un IS risinājumi auditoriju, tiesas sēžu izspēļu zāles un citu telpu aprīkošanai</t>
    </r>
  </si>
  <si>
    <t>1.1.1.1.i. Konkurētspējīgs dzelzceļa pasažieru transports kopējā Rīgas pilsētas sabiedriskā transporta sistēmā</t>
  </si>
  <si>
    <t>1.2.1.2.i. Energoefektivitātes paaugstināšana uzņēmējdarbībā, ko nacionāli plānots ieviest kombinētā finanšu instrumenta veidā</t>
  </si>
  <si>
    <t xml:space="preserve">1.2.1.5.i. Elektroenerģijas pārvades un sadales tīklu modernizācija </t>
  </si>
  <si>
    <t>1.3.1.2.i. Investīcijas plūdu risku mazināšanas infrastruktūrā</t>
  </si>
  <si>
    <t>2.1.1.r. Valsts procesu un pakalpojumu modernizācija un digitālā transformācija</t>
  </si>
  <si>
    <t xml:space="preserve">2.1.1.1.i. Pārvaldes modernizācija un pakalpojumu digitālā transformācija, tai skaitā uzņēmējdarbības vide </t>
  </si>
  <si>
    <t xml:space="preserve">2.1.2.1.i. Pārvaldes centrālizētās platformas un sistēmas </t>
  </si>
  <si>
    <t xml:space="preserve">2.1.3.1.i. Datu pieejamība, koplietošana un analītika </t>
  </si>
  <si>
    <t>2.3.1.2.i. Uzņēmumu digitālo prasmju attīstība</t>
  </si>
  <si>
    <t>3.1.1.4.i. Finansēšanas fonda izveide zemas īres mājokļu būvniecībai</t>
  </si>
  <si>
    <t>3.1.2.4.i. Sociālās un profesionālās rehabilitācijas pakalpojumu sinerģiska attīstība cilvēku ar funkcionāliem traucējumiem drošumspējas veicināšanai</t>
  </si>
  <si>
    <t>5.2.1.1.i. Pētniecības, attīstības un konsolidācijas granti</t>
  </si>
  <si>
    <t xml:space="preserve">5.2.1.1.i. Pētniecības, attīstības un konsolidācijas granti
</t>
  </si>
  <si>
    <t xml:space="preserve">5.2.1.1.i. Pētniecības, attīstības un konsolidācijas granti                                                                        </t>
  </si>
  <si>
    <t>6.1.2.1.i. Dzelzceļa rentgeniekārtu  sasaiste ar BAXE un mākslīgā intelekta izmantošana dzelzceļu kravu skenēšanas attēlu analīzei</t>
  </si>
  <si>
    <t>Ja pieejams: sadalīt pa gadiem 1,82</t>
  </si>
  <si>
    <t>a) IV
b) III</t>
  </si>
  <si>
    <t xml:space="preserve">Izstrādāta atbalsta programma Energoefektivitates uzlabošana dzīvojamās ēkās </t>
  </si>
  <si>
    <t>Rādītājs tiek noteikts, pieņemot, ka 85% no uzstādītās jaudas būs saules AER tehnoloģijas, 15% biomasas tehnoloģijas.
Tiek pieņemts, ka ieguldot vidēji 890 EUR var uzstādīt 1 KW jaudu AER tehnoloģijas. Attiecībā uz vēja AER jaudas prognozēs netiek iekļautas, jo paredzams, ka tādu projektu būs ļoti neliela daļa</t>
  </si>
  <si>
    <t>Rādītāja vērtība noteikta pie prognozējot, ka tiek uzstādīta 81 MW AER jauda (12 MW biomasas un 69 MW saules tehnoloģijas) un kopējais energoietaupījums no energoefektivitātes pasākumiem sasniedz 12 000 MWh/gadā.
Rādītāja vērtība tiek noteikta, ņemot vērā Latvijā vidējo saražoto elektroenerģiju vēja, saules un biomasas stacijās (2018-2019.gada CSP dati) un ņemot vērā 2018.gada CO2 emisijas faktorus Latvijā, kuri noteikti 2018. gada 23. janvāra Ministru kabineta noteikumos Nr.42 “Siltumnīcefekta gāzu emisiju aprēķina metodika” (detalizētu aprēķinu lūgums skatīt 5.Pielikumā).</t>
  </si>
  <si>
    <t>Iegādātie nulles emisijas transportlīdzekļi</t>
  </si>
  <si>
    <t>Rādītāja vertība tiek noteikta pie pasākumam plānotā finansējuma 55 milj.EUR. Kopumā plānots atbalstīt 183 projektus, vidējā projekta summa 300 000 EUR</t>
  </si>
  <si>
    <t>Piešķirto grantu skaits izpētes un attīstības pasākumiem</t>
  </si>
  <si>
    <r>
      <t xml:space="preserve">Rādītāja vērtība noteikta ņemot vēra sekojošus pieņēmumus:
1) pasākumam jaunu energoefektīvu tehnoloģiju izstrāde, plānotais finansējums 5 milj.EUR, vidējais projekts - 150 000 EUR, plānots atbalstīt 33 projektus
2) pasākumam energoaudita veikšanai plānotais finansējums 5,3 milj.EUR, vidējais projekts - 10 000 EUR, plānots atbalstīt 530 projektus.
 </t>
    </r>
    <r>
      <rPr>
        <i/>
        <sz val="11"/>
        <color theme="9" tint="-0.499984740745262"/>
        <rFont val="Calibri"/>
        <family val="2"/>
        <charset val="186"/>
        <scheme val="minor"/>
      </rPr>
      <t>(detalizētus aprēķinus skatīt 4.Pielikumā).</t>
    </r>
  </si>
  <si>
    <r>
      <t xml:space="preserve">Rādītāja vērtība ir noteikta pieņemot, ka aptuveni 5000 EUR ieguldījums energoefektivitātes pasākumos (ēkās un iekārtas) rada 1 MWh energoresursu ietaupījumu gadā. Pieņēmumi noteikti, ņemot vērā Altum līdzšinējo pieredzi uzņēmumu energoefektivitātes  programmas rezultātus. 
</t>
    </r>
    <r>
      <rPr>
        <i/>
        <sz val="11"/>
        <color theme="9" tint="-0.499984740745262"/>
        <rFont val="Calibri"/>
        <family val="2"/>
        <charset val="186"/>
        <scheme val="minor"/>
      </rPr>
      <t>Detalizētu aprēķinu lūgums skatīt 4.pielikumā.</t>
    </r>
    <r>
      <rPr>
        <sz val="11"/>
        <color theme="9" tint="-0.499984740745262"/>
        <rFont val="Calibri"/>
        <family val="2"/>
        <charset val="186"/>
        <scheme val="minor"/>
      </rPr>
      <t xml:space="preserve">
</t>
    </r>
  </si>
  <si>
    <t xml:space="preserve">Programmas ietvaros izstrādātu jaunu ar klimata mērķu sasniegšanu saistītu produktu un tehnoloģiju skaits </t>
  </si>
  <si>
    <t xml:space="preserve">Pabeigta atbalstīto projektu īstenošana, atbilstoši noslēgtajiem līgumiem. </t>
  </si>
  <si>
    <t xml:space="preserve">2.cet. </t>
  </si>
  <si>
    <t>Pēc esošā brieduma testa operatora (Latvijas informācijas un komunikācijas tehnoloģiju asociāsijas - LIKTA) aplēsēm tests spēs veiksmīgi administrēt  1750 komersantus gadā.  Aprēķins balstīts uz šī brīža Digitālā brieduma testa (GudraLatvija.lv) izstrādātāja datiem, par iespējamo testa informācijas apstrādes, mentoringa un ceļa kartes izveides aprēķiniem. Mēŗķa sasniegšanas termiņš noteikt no 2022. gada 2. ceturkšņa - 2026.gada 2. ceturksnim, ņemot vērā neskaidro situāciju ar EK Digitālās Eiropas EDIH programmas laika rāmi, kas ir ticis regulāri pārcelts. Riski: EDIC un reģionālajiem uzņēmējdarbības centriem neizdosies sasniegt uzņēmējus, atšķirīga ieinteresētība dažādos reģionos.</t>
  </si>
  <si>
    <t>1.Uzņēmumu skaits, kam sniegts atbalsts procesu digitalizācijai komercdarbībā 2.Digitālā brieduma testa rezultāta uzlabojums pēc granta saņemšanas un projekta realizēšanas pret iepriekšējo testa rezultātu</t>
  </si>
  <si>
    <t xml:space="preserve">Digitālā brieduma testa rezultāts pirms granta saņemšanas, kā atskaites punkts </t>
  </si>
  <si>
    <t>1.Rādītājs uzskatāms par izpildītu, kad ir ticis noslēgts līgums starp komersantu un LIAA par granta saņemšanu projekta izpildi.  2.Rādītājs uzskatāms par izpildītu ja atkārtotajā Digitālā brieduma testa ir vērojams uzlabojus pret ieprekšējo testa rezultātu.</t>
  </si>
  <si>
    <t>35 projekts
18 komersanti</t>
  </si>
  <si>
    <t>108 projekti
54 komersanti</t>
  </si>
  <si>
    <t>Digitālo pamatprasmju apgūšanas programmas rādītājs tiek noteikts ņemot vērā apmācību programmas (no esošajām programmām pietuvināts saturs plānotajai atbalsta iniciatīvai), kuru ietvaros 2016.gada – 2020.gada periodā ir tikušas nodrošinātas apmācības 1 153 komersantiem, kuru ERAF izmantotais finansējums ir sasniedzis 7 988 889 EUR (vidēji 6 928 EUR par viena komersanta apmācību kopumu) ieskaitot administratīvās izmaksas. 
- izmantojot minēto metodoloģiju, paredzams, ka ar atbalsta instrumentu tiks nodrošinātas apmācības 2 887 komersantiem (20 000 000 EUR / 6 928 EUR).
Atbalsta programmas noteikto rezultātu sasniegšanai (3 000 komersanti/ 36 000 personas) investīciju iztrūkums tiks mazināts izmantojot nākamajā periodā MOOC tiešsaistes kursus, kā arī fokusējoties uz digitālo prasmju pilnveidošanu.</t>
  </si>
  <si>
    <t>MK noteikumu projekts par atbalstu dzīvojamo īres māju būvniecībai, tai skaitā paredzot Finansēšanas fonda izveidi</t>
  </si>
  <si>
    <t xml:space="preserve">Ministru kabinets apstiprinājis MK noteikumu projektu par atbalstu dzīvojamo īres māju būvniecībai, kas tai skaitā paredz finansēšanas fonda izveidi un tā apmēru aizdevumu un grantu sniegšanai, un aizdevuma fonda finanēšanas izmantošanas nosacījumus. 
Noslēgts līgums ar Altum par finansēšanas fonda pārvaldi. </t>
  </si>
  <si>
    <t>Ministru kabineta noteikumi par atbalstu dzīvojamo īres māju būvniecībai paredzēs aizdevuma fonda izveides un tā finansējuma izmantošanas nosacījumus aizdevumu un grantu izsniegšanai.  
Līgums par atbalsta programmas īstenošanu un finansēšanas fonda izveidi, kas paredz finansēšanas fonda apmēru, tā izmantošanas mērķi, nosacījumus, termiņu, finansējuma izsniegšanas kārtību, līgumslēdzēju pušu tiesības un pienākumus un citus vispārējos nosacījumus.</t>
  </si>
  <si>
    <t>Potenciālais risks - kavējas VTNP regulējuma saskaņošana ar EK, kas kavē MK noteikumu izstrādi, kas savukārt kavē līguma noslēgšanas termiņu. Kavējas MK noteikumu saskaņošana ar sadarbības partneriem.</t>
  </si>
  <si>
    <t>MK lēmums par noteikumu projekta apstiprināšanu.
Noslēgts līgums ar Altum par Finansēšanas fonda pārvaldi.</t>
  </si>
  <si>
    <t>Pēc jaunā inovāciju pārvaldības modeļa izveides un tā darbības analīzes, tiek pieņemts lēmums par funkcijām, kuras turpmāk tiks finasētas no ERAF un valsts budžeta. Šo funkciju nodrošināšanai tiek piešķirts attīecīgs fiansējums, kas tiek iekļauts attiecīgos, apstiprinātos  tiesību aktos.</t>
  </si>
  <si>
    <t>Izstrādāts kopējais ietvars un apkopotas metodes, veidi un priekšnosacījumi sabiedrības interešu aizstāvības īstenošanai</t>
  </si>
  <si>
    <t>Izstrādāta metodika/vadlīnijas/ieteikumi sabiedrības interešu aizstāvības īstenošanai</t>
  </si>
  <si>
    <t>Valsts kanceleja, Sabiedrības integrācijas fonds</t>
  </si>
  <si>
    <t>Izstrādāts un aprobēts kopējais ietvars  sabiedrības aizstāvības īstenošanai. NVO un publiskajai pārvaldei skaidri noteikti interešu aizstāvības iesaistes mehānismi, komumicēšanas veidi,  viedokļu pārstāvība un atgriezeniskās saites nodrošināšana.</t>
  </si>
  <si>
    <t>Pastāv risks, ka metodikas/vadlīniju/ieteikumu izstrādes process ir smagnējs un saskaņošanas process starp iesaistītajām pusēm ieilgst. Pastāv riski ierēdniecības vai nozaru ministriju politiskās vadības formālo šķēršļu likšanai  sabiedrības interešu aizstāvības procesam kopumā.</t>
  </si>
  <si>
    <t>Izstrādāta metodika/vadlīnijas/ieteikumi</t>
  </si>
  <si>
    <t>Nodrošināta organizāciju stiprināšana, attīstība un pieredzes pilnveide sociālās drošības pārstāvniecības jomā, lai sekmētu sociāli mazāk aizsargāto iedzīvotāju grupu interešu aizstāvību</t>
  </si>
  <si>
    <t>Starp Latvijas NVO ir ļoti maz tādu organizāciju, kuras spētu pārstāvēt Latvijas mazākaizsargātās grupas, ar šo pasākumu tiek plānots spēcināt un attīstīt vismaz 15 NVO (ieskaitot partnerus), lai tās varētu nodrošināt pietiekamu un kvalitatīvu aizstāvību un pārstāvību sociāli visneaizsargātajām iedzīvotāju grupām Latvijā. Finansējums tiks piešķirts grantu veidā atklātā konkursā organizācijām, kas atbildīs konkursā izvirzītajiem kritērijiem, paužot gatavību nodrošināt iedzīvotāju sociālās drošības pārstāvības funkcijas. Rādītājs uzskatāms par izpildītu, kad ir ticis noslēgts līgums starp NVO un Sabiedrības integrācijas fondu par granta saņemšanu projekta īstenošanai.</t>
  </si>
  <si>
    <t xml:space="preserve">Pastāv risks, ka nebūs pietiekami daudz biedrību un nodibinājumu, lai varētu pārstāvēt līdz šim no NVO puses nepārstāvētās mazaisargātās grupas, kā arī esošo biedrību un nodibinājumu kapacitāte un resursi varētu būt nepietiekami papildus funkciju veikšanai. </t>
  </si>
  <si>
    <t>Pieaugošs biedrību/nodibinājumu sniegto atzinumu skaits sociālo grupu interešu aizstāvībai.</t>
  </si>
  <si>
    <t>Norošināta organizāciju attīstība, kapacitātes stiprināšana un praktiskā pieredze veikt sabiedrisko monitoringu par publiskā finansējuma un ārvalstu investīciju godprātīgu izmantošanu</t>
  </si>
  <si>
    <t>Latvijas biedrību  un nodibinājumu sektorā ir maz organizāciju, kurām ir kapacitāte veikt sabiedrisko monitoringu par valsts un ES līdzekļu godprātīgu izmantošanu, nodrošinot "sargsuņa" funkcijas. Tiek paredzēta vismaz 15 biedrību un nodibinājumu (ieskaitot partnerus) spēju attīstīšana un stiprināšana, lai tās pietiekamā skaitā un kvalitātē spētu darboties sabiedrības intrešu aizstāvībā un uzraudzībā visā Latvijas teritorijā visos pārvaldības līmeņos. Finansējums tiks piešķirts grantu veidā atklātā konkursā organizācijām, kas atbildīs konkursā izvirzītajiem kritērijiem, paužot gatavību nodrošināt sabiedrības insterešu aizstāvības uzraudzības funkcijas. Rādītājs uzskatāms par izpildītu, kad ir ticis noslēgts līgums starp NVO un Sabiedrības integrācijas fondu par granta saņemšanu projekta īstenošanai.</t>
  </si>
  <si>
    <t>Pastāv risks, ka pasākuma ietvaros iesaistītajām biedrībām un nodibinājumiem nebūs kapacitātes, resursu, lai varētu veikt "sargsuņa" fukciju pēc projekta beigām vai pat projekta ietvaros, ņemot vērā, ka šobrīd tā nav izplatīta un pieņemta prakse, kā arī pastāv risks, ka būs  pretestība no uzraugāmo subjektu puses, kas līdz šim ir pieraduši samērā elastīgi rīkoties ar publiskā finansējuma izmantošanu bez papildus tiešas uzraudzības no sabiedrības pārstāvju puses.</t>
  </si>
  <si>
    <t>NVO ekspertīze, atzinumi un informācija mājaslapās/plašsaziņas līdzekļos par "sargsuņu" uzraugāmajiem projektiem un sasniegtajiem rezultātiem.</t>
  </si>
  <si>
    <t xml:space="preserve">Darbības programmas Latvijai 2021.-2027.gadam 4.3.4.
SAM "Sekmēt aktīvu iekļaušanu, lai veicinātu vienlīdzīgas iespējas un aktīvu līdzdalību, kā arī uzlabotu nodarbinātību"
</t>
  </si>
  <si>
    <t xml:space="preserve"> Finansējums plānots atklāta konkursa veidā, novirzot to vidēji 8-9 projektiem, plānotā projekta summa vidēji 250 000 euro.  Projekta iesniedzējs ir biedrība/nodibinājums, kuram jānodrošina bierības/nodibinājumi kā sadarbības partneri. Projektos plānotās būtiskākās izmaksas ir ekspertu piesaise, ekspertīzes, komunikācijas izmaksas, informācijas kampaņas un administrēšanas izmaksas. Izmaksu pamatotību noteiks vēsturiskie dati saistībā ar biedrību/nodibinājumu ieviestajiem projektiem.</t>
  </si>
  <si>
    <t>Sabiedrības integrācijas fonda rīcībā esošie dati par esošajā ESF periodā ieviestajiem projektiem</t>
  </si>
  <si>
    <t>3.1.1.6.i. Pašvaldību funkciju īstenošanai un  pakalpojumu sniegšanai nepieciešamo bezizmešu transportlīdzekļu iegāde</t>
  </si>
  <si>
    <t>Izstrādāta atbalsta programma pašvaldību funkciju īstenošanai un pakalpojumu sniegšanai paredzēto transportlīdzekļu iegādei</t>
  </si>
  <si>
    <t xml:space="preserve">MK noteikumu apstiprināšana, kas paredz īstenošanas nosacījumus pašvaldību funkciju īstenošanai un pakalpojumu sniegšanai paredzēto transportlīdzekļu iegādei.
</t>
  </si>
  <si>
    <t>Risks: Aizkavēta regulējošo MK noteikumu saskaņošana ar visām iesaistītajām pusēm un kavēta saistīto tiesību aktu izstrāde biometāna izcelsmes pamatojuma sistēmas izveidei.</t>
  </si>
  <si>
    <t>Veikta projektu atlase un noslēgti līgumi par pašvaldību funkciju īstenošanai un pakalpojumu sniegšanai paredzēto transportlīdzekļu iegādi</t>
  </si>
  <si>
    <t xml:space="preserve">Veikta projektu atlase, apstiprināti projekti un noslēgti līgumi par pašvaldību funkciju īstenošanai un pakalpojumu sniegšanai paredzēto transportlīdzekļu iegādi
</t>
  </si>
  <si>
    <t>Risks: Nepieciešams papildu laiks kvalitatīvai projektu iesniegumu sagatavošanai. Pastāv transportlīdzekļu tirgus cenas izmaiņu un sadārdzinājuma risks, kā rezultātā nepieciešams papildu līdzfinansējums, vai iestājas kāds cits risks un projekta iesniedzējs atsakās slēgt līgumu par projekta īsenošanu.</t>
  </si>
  <si>
    <t>Apstiprināti projekti, noslēgti līgumi par projektu īstenošanu, kuru ietvaros plānota vismaz 15 tīro transportlīdzekļu iegāde.</t>
  </si>
  <si>
    <t>Iegādāto pašvaldību transportalīdzekļu skaits (skolēnu autobusi)</t>
  </si>
  <si>
    <t>Paredzams, ka investīcijas tiks izmantotas 15 bezizmešu transportlīdzekļu iegādei. ATR rezultātā tiks izveidotas ekonomiski attīstīties spējīgas administratīvās teritorijas ar vietējām pašvaldībām, lai pašvaldības spētu nodrošināt tām likumos noteikto autonomo funkciju izpildi salīdzināmā kvalitātē un pieejamībā, kā arī spētu sniegt iedzīvotājiem kvalitatīvus pakalpojumus par samērīgām izmaksām. Viena no pašvaldību funkcijām ir gādāt par iedzīvotāju izglītību, t.sk. nodrošinot pakalpojumu sasniedzamību, organizējot transporta pakalpojumu. Teritoriāli lielāku pašvaldību izveide radīs labvēlīgāku vidi skolu tīkla reformai, t.sk. efektivizējot skolēnu pārvadājumus. Skolēnu pārvadājumiem paredzēts iegādāties bezizmešu transportlīdzekļus.</t>
  </si>
  <si>
    <t xml:space="preserve">Pieņēmus: Viens bezizmešu autobuss izmaksā aptuveni 649 tūkst.EUR (darbināms ar ūdeņradi vai elektrību (elektroautobusu gadījumā attiecināma arī uzlādes infrastruktūra)). 
Risks: iesniegtas pārsūdzības par iepirkuma procedūru, izveidojies sadārdzinājums transporta līdzekļu iegādei, netiek saņemts pietiekams daudzums kvalitatīvu piedāvājumu vai iestājas citi ar iepirkumu veikšanu vai programmas darbības uzsākšanu saistīti riski, kā rezultātā iepirkums netiek veikts paredzētajos termiņos. </t>
  </si>
  <si>
    <t>Iegādāti 15 pašvaldības transporta līdzekļi (skolēnu autobusi), par ko iesniegts līgums, pieņemšanas -nodošanas akts vai cits pirkumu un piegādi apliecinošs dokuments. Rādītāju sasniegšana tiks uzraudzīta projektu ieviešanas un uzraudzības procesā.</t>
  </si>
  <si>
    <t xml:space="preserve">4 - Nevienlīdzības mazināšana </t>
  </si>
  <si>
    <r>
      <t>Metodoloģiskā informācija</t>
    </r>
    <r>
      <rPr>
        <b/>
        <sz val="12"/>
        <color rgb="FFC00000"/>
        <rFont val="Times New Roman"/>
        <family val="1"/>
        <charset val="186"/>
      </rPr>
      <t>*</t>
    </r>
  </si>
  <si>
    <t>* Visi cilvēkresursu līgumi ir terminēti un pieņemti konkursa kārtībā</t>
  </si>
  <si>
    <r>
      <t xml:space="preserve">Saskaņā ar makroenomiskās modelēšanas rezultātiem komponetes ietaros īstenotās investīcijas vidējā termiņā (5.gadi) nodrošinās 0,04% procentpunktupunktu ietekmi uz nodarbinātību, kā arī 0,18 procentpunktus IKP pieaugumu. Vienlaikus sagaidāms, ka kopējais enerģijas patēriņš tiks samazināts par </t>
    </r>
    <r>
      <rPr>
        <sz val="11"/>
        <color theme="9" tint="-0.499984740745262"/>
        <rFont val="Calibri"/>
        <family val="2"/>
        <charset val="186"/>
        <scheme val="minor"/>
      </rPr>
      <t xml:space="preserve">49 814 MWh/gadā, </t>
    </r>
    <r>
      <rPr>
        <sz val="11"/>
        <color rgb="FF006100"/>
        <rFont val="Calibri"/>
        <family val="2"/>
        <scheme val="minor"/>
      </rPr>
      <t>kas veicinās ekonomikas konkurētspēju, samazinot atkarību no importētajiem fosīlajiem resursiem.</t>
    </r>
  </si>
  <si>
    <t>Komponentes īstenošanas rezultātā sagaidāma pozitīva ilgtermiņa ietekme uz enerģijas patēriņa samazināšanu (t.sk. importētiem fosīlajiem resursiem)saistībā ar īstenotajiem energoefektivitātes pasākumiem publiskajā un privātajā sektorā, kas ļaus uzņēmumiem un ietādēm nepatērētos līdzekļus novirzīt produktivitātes paaugstināšanai. Ņemot vērā, ka ieguldījumi plānoti gan Rīgas un Pierīgas reģionā, gan citos Latvijas reģionos, nav paredzams, ka  komponentei būs nozīmīga ietekme uz teritoriālo atšķirību mazināšanu.</t>
  </si>
  <si>
    <t>Saskaņā ar makroenomiskās modelēšanas rezultātiem komponetes ietaros īstenotās investīcijas vidējā termiņā (5.gadi) nodrošinās 0,02% procentpunktupunktu ietekmi uz nodarbinātību, kā arī 0,08 procentpunktus IKP pieaugumu.</t>
  </si>
  <si>
    <t xml:space="preserve">Komponentes ietvaros īpaša uzmanība tiek pievērsta digitālo prasmju stiprināšanai, kas ir daļa no Eiropas Sociālā pīlāra principiem, Eiropas Prasmju programmas un ES digitālās stratēģijas. Saskaņā ar Latvijas digitālās attīstības pamatnostādnēm 2021.-2027.gadam ar ANM un citu finansējuma avotu palīdzību plānots no 43% uz 70% palielināt iedzīvotāju digitālās pamata prasmes, tādējādi nodrošinot ES digitālā stratēģijā noteikto mērķi. </t>
  </si>
  <si>
    <t>2020. gadā Latvija ir īstenojusi nozīmīgas reformas garantētā minimālā ienākuma un minimālās pensijas paaugstināšanai, kas nozīmīgi uzlabos ienākumu līmeni vismaz 20 000 cilvēkiem. Tāpat ANM komponentes ietvaros plānotas investīcijas bezdarbnieku kvalifikācijas celšanai. Ar ANM investīciju palīdzību plānots atbalstīt vairāk kā 20 450 personas prasmju pilnveidei. Tāpatetekme sagaidāma attiecībā uz ES sociālo tiesību pīlāra elementiem, kas saistīti ar personu ar invaliditāti iekļaušanu sabiedrībā. Plānots sniegt atbalstu vismaz 259 personām mājokļa pielāgošanai, nodrošinot piekļuvi nodarbinātībai un pakalpojumiem, tādējādi sekmējot cilvēktiesības un dzīves kvalitāti.</t>
  </si>
  <si>
    <t xml:space="preserve">Komponetē plānotie ieguldījumi sniegs tiešu pienesumu teritoriālo atšķirību mazināšanai,kas ir viens galvenajiem faktoriem Latvijas salīdzinoši sliktajam sniegumam ienākumu nevienlīdzības rādītājos. Īstenojot administratīvi teritoriālo reformu un veicot ieguldījumus no ANM un citiem finanšu avotiem plānots  samazināt reģionu IKP atšķirības pret Rīgas IKP (%) – no 47% (2016)- uz 55% (2027), palielināt vidējās farba algas plānošanas reģionos - četru mazāk attīstīto plānošanas reģionu vidējais līmenis pret augstāk attīstīto plānošanas reģionu, % 73% (2016.gads) - 89% (2027).
Savukārt GMI reformas īstenošanu un ieguldījumiem sociālās iekļaušanas un nodarbinātības pasākumos plānots samazināt nabadzības riska indekss - 23,3 (2018) uz 19 (2027). Tāpat īstenojot skolu tīkla optimizāciju plānots mazināt plaisu sekmēs starp pilsētām un lauku skolām, t.sk. skolēni ar zemiem mācību rezultātiem mazināšana un skolēnu ar augstiem mācību rezultātiem palielināšana.
</t>
  </si>
  <si>
    <r>
      <t xml:space="preserve">Sociālā pīlāra kontekstā Latvijai nozīmīgi izaicinājumi vērojami tādās jomās kā neapmierinātās veselības vajadzības. Šajā kontekstā viens no galvenajiem faktoriem ir nepietiekams veselības aprūpē esošo speciālistu skaits. </t>
    </r>
    <r>
      <rPr>
        <sz val="11"/>
        <color theme="9" tint="-0.499984740745262"/>
        <rFont val="Calibri"/>
        <family val="2"/>
        <charset val="186"/>
        <scheme val="minor"/>
      </rPr>
      <t>Lai nodrošinātu personāla piesaisti 2019. un 2020.gadā ir būtiski palielināts nozarē strādjošo atalgojums.</t>
    </r>
    <r>
      <rPr>
        <sz val="11"/>
        <color rgb="FFFF0000"/>
        <rFont val="Calibri"/>
        <family val="2"/>
        <charset val="186"/>
        <scheme val="minor"/>
      </rPr>
      <t xml:space="preserve"> </t>
    </r>
    <r>
      <rPr>
        <sz val="11"/>
        <color theme="9" tint="-0.499984740745262"/>
        <rFont val="Calibri"/>
        <family val="2"/>
        <charset val="186"/>
        <scheme val="minor"/>
      </rPr>
      <t>Sagaidāms, ka īstenojot ambulatorās aprūpe efektivizācijas pasākumus un uzlabojot nozarē strādājošo atalgojumu tiktu uzlabota veselības aprūpes pakalpojumu pieejamība (neapmierinātās vajadzības pēc veselības aprūpes pakalpojumiem) – no 6,2% uz 4%, kā arī palielināts praktizējošo ārstu skaits uz 100 000 iedzīvotāju – no 337 uz 345</t>
    </r>
  </si>
  <si>
    <t>Saskaņā ar makroenomiskās modelēšanas rezultātiem komponetes ietaros īstenotās investīcijas vidējā termiņā (5.gadi) nodrošinās 0,01% procentpunktupunktu ietekmi uz nodarbinātību, kā arī 0,05 procentpunktus IKP pieaugumu. Vienlaikus  ekononomikas un transformācijas un produktivitātes komponentei ir būtisks ilgtermiņa izaugsmes un darba vietu radīšanas potenciāls, ņemot vērā, ka ieguldījumi plānoti inovācijās un augsta līmeņu prasmju attīstībā, kas tālāk tiktu replicētas augstākās izglītības sektorā. Piemēram, ar ANM  īstenotajiem pasākumiem plānots piesaitīt vismaz 20 miljonus privāto investīciju P&amp;A, kā arī sniegt atbalstu 315 doktorantiem un pēcdoktorantiem.</t>
  </si>
  <si>
    <t>Ar ANMP investīciju palīdzību paredzēts veikt nozīmīgas reformas attiecībā augstskolu pārvaldību. Sagaidāms, ka uz nosacījumiem balstīts investīciju atbalsts veicinās augstskās izglītības iestāžu konsolidāciju.</t>
  </si>
  <si>
    <t xml:space="preserve">1.Ne-ETS darbību SEG emisiju apjoms 
2..Primārās enerģijas patēriņa samazinājums (TWh)
3.Atjaunojamās enerģijas īpatsvara enerģijas galapatēriņā transportā
5.Samazināts ugunsgrēku skaits uz 100 000 iedzīvotājiem
6.Samazināts plūdu Latvijas lauku teritorijas
 </t>
  </si>
  <si>
    <r>
      <t xml:space="preserve">1)Produktivitātes paaugstināšana caur investīciju apjoma palielināšanu P&amp;A: Produktivitātes paaugstināšanas investīciju mērķis ir palielināt privātos P&amp;A izdevumus, veicot mērķētas publiskās investīcijas, kas sekmētu jaunu produktu un pakalpojumu izstrādi, kā arī zināšanu pārnesi tautsaimniecībā. 
2) </t>
    </r>
    <r>
      <rPr>
        <sz val="11"/>
        <color rgb="FF006100"/>
        <rFont val="Calibri"/>
        <family val="2"/>
        <charset val="186"/>
        <scheme val="minor"/>
      </rPr>
      <t>Veikt augstskolu strukturālās pārmaiņas, lai veicinātu izcilību un augstākās izglītības un zinātnes kvalitātes un resursu ieguldījumu efektivitāti un starptautisko konkurētspēju, tostarp integrāciju starptautiskajos augstākās izglītības un pētniecības tīklos.</t>
    </r>
    <r>
      <rPr>
        <b/>
        <sz val="11"/>
        <color rgb="FF006100"/>
        <rFont val="Calibri"/>
        <family val="2"/>
        <charset val="186"/>
        <scheme val="minor"/>
      </rPr>
      <t xml:space="preserve"> </t>
    </r>
  </si>
  <si>
    <t xml:space="preserve">Pieņēmums: Veicot zemāk minētos reformu pasākumus un investīcijas, paredzams līdzdalības pieaugums, jo tiek veidota normatīvajā bāzē nostiprināta sistēmiska pieeja gan darba devēju atbalsta insturmentiem un stimuliem gan tiek pilotēti vairāki ieviešanas modeļi, lai identidficētu efektīvākos un Latvijas situācijai atbilstošākos  </t>
  </si>
  <si>
    <t>Riski: Aizkavējas MK noteikumu saskaņošana un apstiprināšana.
Iesaistīto un ieinteresēto pušu sadrumstalotības dēļ, grūtības vienoties par prioritāri nepieciešamajiem atbalsta pasākumiem un to īstenošanai nepieciešamajiem resursiem un pušu līdzieguldījumiem. 
Valsts budžeta resursu neatvelēšana atbalsta pasākumu īstenošanai. Valsts budžeta pieprasījums tiks skatīts kopā ar visiem pārējiem priekšlikumiem ikgadējam un vidēja termiņa budžetam to sagatavošanas procesā.</t>
  </si>
  <si>
    <r>
      <t xml:space="preserve">Prasmju fondu koncepta attīstība un </t>
    </r>
    <r>
      <rPr>
        <i/>
        <sz val="11"/>
        <color theme="9" tint="-0.249977111117893"/>
        <rFont val="Calibri"/>
        <family val="2"/>
        <charset val="186"/>
        <scheme val="minor"/>
      </rPr>
      <t>pilotēšana</t>
    </r>
  </si>
  <si>
    <r>
      <t xml:space="preserve">a) Apstiprināti Ministru kabineta noteikumi;
b) Prasmju fondu </t>
    </r>
    <r>
      <rPr>
        <i/>
        <sz val="11"/>
        <color theme="9" tint="-0.249977111117893"/>
        <rFont val="Calibri"/>
        <family val="2"/>
        <charset val="186"/>
        <scheme val="minor"/>
      </rPr>
      <t>pilotprojekta</t>
    </r>
    <r>
      <rPr>
        <sz val="11"/>
        <color theme="9" tint="-0.249977111117893"/>
        <rFont val="Calibri"/>
        <family val="2"/>
        <charset val="186"/>
        <scheme val="minor"/>
      </rPr>
      <t xml:space="preserve"> īstenošana</t>
    </r>
  </si>
  <si>
    <r>
      <t xml:space="preserve">a) Attīstīts Latvijas kontekstam piemērotākais publiskās un privātās partnerības koncepts pieaugušo izglītības nodrošināšanai un mācību barjeru mazināšanai nozarēs – Prasmju fondi. Izstrādāti un pieņemti MK noteikumi Prasmju fondu īstenošanai.
b) Nodrošināta Prasmju fondu brīvprātīga </t>
    </r>
    <r>
      <rPr>
        <i/>
        <sz val="11"/>
        <color theme="9" tint="-0.249977111117893"/>
        <rFont val="Calibri"/>
        <family val="2"/>
        <charset val="186"/>
        <scheme val="minor"/>
      </rPr>
      <t>pilotēšana</t>
    </r>
    <r>
      <rPr>
        <sz val="11"/>
        <color theme="9" tint="-0.249977111117893"/>
        <rFont val="Calibri"/>
        <family val="2"/>
        <charset val="186"/>
        <scheme val="minor"/>
      </rPr>
      <t xml:space="preserve"> atsevišķās nozarēs (līdz 3 nozarēm, kuras ir ar augstāku gatavības pakāpi šādai sociālajā dialogā balstītai pieejai (piem., ir ģenerālvienošanās). </t>
    </r>
    <r>
      <rPr>
        <i/>
        <sz val="11"/>
        <color theme="9" tint="-0.249977111117893"/>
        <rFont val="Calibri"/>
        <family val="2"/>
        <charset val="186"/>
        <scheme val="minor"/>
      </rPr>
      <t>Pilotprojekta</t>
    </r>
    <r>
      <rPr>
        <sz val="11"/>
        <color theme="9" tint="-0.249977111117893"/>
        <rFont val="Calibri"/>
        <family val="2"/>
        <charset val="186"/>
        <scheme val="minor"/>
      </rPr>
      <t xml:space="preserve"> mērķis ir novērtēt šādas pieejas efektivitāti Latvijas kontekstā, tostarp </t>
    </r>
    <r>
      <rPr>
        <i/>
        <sz val="11"/>
        <color theme="9" tint="-0.249977111117893"/>
        <rFont val="Calibri"/>
        <family val="2"/>
        <charset val="186"/>
        <scheme val="minor"/>
      </rPr>
      <t>pilotējot</t>
    </r>
    <r>
      <rPr>
        <sz val="11"/>
        <color theme="9" tint="-0.249977111117893"/>
        <rFont val="Calibri"/>
        <family val="2"/>
        <charset val="186"/>
        <scheme val="minor"/>
      </rPr>
      <t xml:space="preserve"> tādus aspektus kā a) publiskā un privātā līdzieguldījuma samērīgums un dinamika laikā, b) nozaru un saistīto nozaru uzņēmumu un darba ņēmēju organizāciju sadarbības modelis kopēja mācību pasūtījuma sagatavošanai, kas tostarp pilnvērtīgi integrē "nākotnes prasmju" apguvi, c) pasākuma efektivitāte mērķu sasniegšanai; </t>
    </r>
  </si>
  <si>
    <r>
      <t xml:space="preserve">Riski: Aizkavējas MK noteikumu saskaņošana un apstiprināšana. 
Nepietiekama interese no nozarēm iesaistīties Prasmju fondu izstrādē un </t>
    </r>
    <r>
      <rPr>
        <i/>
        <sz val="11"/>
        <color theme="9" tint="-0.249977111117893"/>
        <rFont val="Calibri"/>
        <family val="2"/>
        <charset val="186"/>
        <scheme val="minor"/>
      </rPr>
      <t>pilotēšanā</t>
    </r>
    <r>
      <rPr>
        <sz val="11"/>
        <color theme="9" tint="-0.249977111117893"/>
        <rFont val="Calibri"/>
        <family val="2"/>
        <charset val="186"/>
        <scheme val="minor"/>
      </rPr>
      <t>. Viedokļu atšķirības starp darba devējiem, darba ņēmējiem un valsts pusi Prasmju fondu īstenošanas nosacījumos.</t>
    </r>
  </si>
  <si>
    <r>
      <t xml:space="preserve">Individuālo mācību kontu (IMK) pieejas attīstība un </t>
    </r>
    <r>
      <rPr>
        <i/>
        <sz val="11"/>
        <color theme="9" tint="-0.249977111117893"/>
        <rFont val="Calibri"/>
        <family val="2"/>
        <charset val="186"/>
        <scheme val="minor"/>
      </rPr>
      <t xml:space="preserve">pilotēšana </t>
    </r>
  </si>
  <si>
    <r>
      <t xml:space="preserve">a) Apstiprināti Ministru kabineta noteikumi;
b) </t>
    </r>
    <r>
      <rPr>
        <i/>
        <sz val="11"/>
        <color theme="9" tint="-0.249977111117893"/>
        <rFont val="Calibri"/>
        <family val="2"/>
        <charset val="186"/>
        <scheme val="minor"/>
      </rPr>
      <t>Pilotprojekta</t>
    </r>
    <r>
      <rPr>
        <sz val="11"/>
        <color theme="9" tint="-0.249977111117893"/>
        <rFont val="Calibri"/>
        <family val="2"/>
        <charset val="186"/>
        <scheme val="minor"/>
      </rPr>
      <t xml:space="preserve"> īstenošana</t>
    </r>
  </si>
  <si>
    <r>
      <t xml:space="preserve">Individuālo mācību kontu pieejas attīstība un </t>
    </r>
    <r>
      <rPr>
        <i/>
        <sz val="11"/>
        <color theme="9" tint="-0.249977111117893"/>
        <rFont val="Calibri"/>
        <family val="2"/>
        <charset val="186"/>
        <scheme val="minor"/>
      </rPr>
      <t>pilotēšana</t>
    </r>
    <r>
      <rPr>
        <sz val="11"/>
        <color theme="9" tint="-0.249977111117893"/>
        <rFont val="Calibri"/>
        <family val="2"/>
        <charset val="186"/>
        <scheme val="minor"/>
      </rPr>
      <t>, t.sk.:
a) atbalsta saņemšanas kritēriju izveide,
b) izglītības pakalpojumu sniedzēju atlases kritēriju izveide, 
c) mācību kontu administrēšana, 
d) datu uzkrāšana par dalību un iznākuma  rezultātiem.</t>
    </r>
  </si>
  <si>
    <t>Uzņēmumu speciālisti, akadēmiskā un pētniecības sektora, kā arī publiskā sektora speciālisti, augstākās izglītības iestādēs studējošie un citi interesenti, kas saņēmuši atbalstu augsta līmeņa digitālo prasmju mācību moduļu apguvei kvantu tehnoloģijās, HPC un valodu tehnoloģijās.
Tiek plānots, ka ANM plāna ietvaros tiks izstrādāti vairāk kā 20 studiju moduļi iekļaušanai bakalaura, maģistra, doktora līmeņa studiju programmās visās izglītības tematiskajās grupās, kā arī pieaugušo izglītības programmās uzņēmumos nodarbinātajiem speciālistiem un citiem interesentiem ar atbilstošu zināšanu bāzi. Studiju moduļu saturu veidos līdz šim uzkrātās zināšanas HPC, kvantu tehnoloģiju un valodu tehnoloģiju jomās, kā arī ANM ietvaros veiktās pētniecības rezultāti.</t>
  </si>
  <si>
    <t>Projektā iesaistīto institūciju apstiprināto un finansējumu saņēmušo pētniecības projektu finansējums starptautiskās pētniecības programmās 'Apvārsnis Eiropa', 'Digitālā Eiropa', Eiropas Kosmosa aģentūras programmās u.c.
Augsta līmeņa digitālo prasmju apguve ir plānota integrētu mācību un pētniecības darbību veidā, tādējādi nodrošinot gan aktuālāko zināšanu tūlītēju pārnesi studiju procesā, gan studiju procesā iegūto zināšanu tūlītēju pielietojumu praksē jaunu zināšanu radīšanai. Tādējādi investīciju programmas ilgtspējai ir būtiska starptautiskas pētniecības orientācija, izstrādājot un iesaistoties Eiropas un pasaules mēroga projektos un pētniecības iniciatīvās.
Tiek prognozēts, ka 5 gadu laikā katrā no investīciju programmas jomām tiks piesaistīts starptautiskās pētniecības programmu projekti 0.8 - 1 milj. EUR apmērā.</t>
  </si>
  <si>
    <r>
      <t xml:space="preserve">Iztrādāti un pieņemti normatīvie akti, kas nosaka vienotu ietvaru digitālo pamata prasmju novērtēšanai, mācību vajadzību identificēšanai un plānošanai, kā arī novērtēšanai, kas ir balstīti DigiComp 2.1. </t>
    </r>
    <r>
      <rPr>
        <i/>
        <sz val="11"/>
        <color theme="9" tint="-0.249977111117893"/>
        <rFont val="Calibri"/>
        <family val="2"/>
        <charset val="186"/>
        <scheme val="minor"/>
      </rPr>
      <t>"The Digital Competence Framework for Citizens"</t>
    </r>
    <r>
      <rPr>
        <sz val="11"/>
        <color theme="9" tint="-0.249977111117893"/>
        <rFont val="Calibri"/>
        <family val="2"/>
        <charset val="186"/>
        <scheme val="minor"/>
      </rPr>
      <t xml:space="preserve">
</t>
    </r>
  </si>
  <si>
    <t>Izveidota "datoru bibliotēka" skolās, nodrošinot IKT vienību pieejamību mācību procesam, kas uzlabo mācību efektivitāti un samazina nevienlīdzību. Skolu "datoru bibliotēka" sniedz iespēju skolēniem un skolotājiem, kam nepieciešams dators, lai pilnvērtīgi mācītos un mācītu, to "aizņemties" uz mācību laiku, vienlaikus iesaistītajām pusēm strādājot pie ilgtspējīgas sistēmas izveides, kas nodrošinās pieeju tehnoloģijām katram skolēnam un skolotājiem visā Latvijā.</t>
  </si>
  <si>
    <t>Konsolidācijas un pārvaldības izmaiņu ieviešanas grantu īstenošanas priekšnosacījums būs ar IZM saskaņots konsolidācijas plāns. Finansējuma saņēmējs būs valsts AII vai zinātniskais institūts atbilstoši konsolidācijas plānam (piemēram, vadošais konsorcija partneris, pārējās institūcijas piesaistot kā sadarbības partnerus). Rezultātā plānota AII struktūrvienību skaita samazināšanās, īstenojot iekšējo konsolidāciju, vai  AII un zinātnisko institūtu skaita samazināšanās, īstenojot ārējo konsolidāciju. 
Investīcijas tiks izmantotas šādām darbībām:
1) Granti strukturālo pārmaiņu īstenošanai;
2)  „Exit” granti darba tiesisko attiecību izbeigšanai ar  akadēmisko personālu virs 65 gadiem;
3) Digitalizācija, tehnoloģiju attīstība, pētniecības un izglītības infrastruktūras uzlabošana (izņemot būvniecību);
4) Jaunu izcilības studiju programmu izveide;
5) Moduļu izveide par noziedzīgi iegūtu līdzekļu legalizācijas novēršanu.</t>
  </si>
  <si>
    <t>Riski: AII un ZI nespēja vienoties par sadarbību, konsorciju veidošanu. Senāts/ padome neatbalsta  konsolidācijas īstenošanu.</t>
  </si>
  <si>
    <t>Normatīvais regulējums konkurences vides pilnveidošanai un korupcijas risku mazināšanai publiskajos iepirkumos.</t>
  </si>
  <si>
    <t>Precizēts pamatojums jauniešu digitālo pasākumamm kas papildina VARAM iesniegto aprakstu par digitālo pamatprasmju attīstību (tehnisks komentārs, konsolidējot svītrot)                                                                                      Investīcijas ietvaros plānots īstenot atbalstu pašvaldībām aktivitātšu, kas veicina digitālo prasmju attīstību klātienē un tiešsaistē, kā arī atbilstošās digitālā darba ar jaunatni vides veidošanai, lai nodrošinātu jauniešiem plašas iespējas attīstīt savas digitālās prasmes un pielietot tās drošās un pieejamās virtuālās un fiziskās telpās ar jaunatnes darbinieku atbalstu. Kopējais plānotais investīcijas apjoms 3,09 milj. eur, izmaksu pamatojumu skatīt pievienotajā mateirālā IZM_2.3.2.1.i._jauniesi)</t>
  </si>
  <si>
    <t xml:space="preserve">Projekta ietvaros plānotās darbības:
1) Optikas pamattrases izbūve visā autoceļa Via Baltica koridorā un mobilo sakaru torņu pieslēgšana pamattrasei. 
Kopējais plānotais optiskā tīkla izbūves garums: 247 km*  (pielikuma sheet "Izmaksu aprēķins_optika" šūna C6) 
Plānotās 1km optiskā tīkla izbūves izmaksas: 34 530 eur (pielikuma sheet "Izmaksu aprēķins_optika" šūna F88)
Kopējās plānotās optikas izmaksas:  247*34 530= 8 528 751 EUR  (pielikuma Izmaksu aprēķins_ViaBaltica5G-SAM-20042021 sheet "Izmaksu aprēķins_optika" šūna F87)
Optikas izbūves izmaksa noteiktas saskaņā ar LVRTC veikto cenu aptauju- 2021.gada janvārī. 
2) Jaunu sakaru torņu būvniecība ar elektrības un optikas pieslēgumu, vietās, kur ir interese no visiem mobilo sakaru komersantiem.
Plānotais izbūvējamo torņu skaits- 15 torņi*
Viena torņa izmaksas (iekļaujot elektrības pieslēgumu un zemes iegādi) - 204 693 eur (pielikuma Izmaksu aprēķins_ViaBaltica5G-SAM-20042021 sheet "Izmaksu aprēķins_torņiem" šūna C16)
Kopējās plānotās torņu izmaksas: 15*204 692.81= 3 070 392 EUR (pielikuma Izmaksu aprēķins_ViaBaltica5G-SAM-20042021 sheet "Izmaksu aprēķins_torņiem" šūna C17)
Torņa izmaksas ir noteiktas saskaņā ar LVRTC veikto cenu aptauju 2021.gada februāri. 
3) Papildus projekta īstenošanai būs nepieciešams administratīvais resurs (vidēji divas līdz piecas cilvēkslodzes) 900 857 EUR  (pielikuma Izmaksu aprēķins_ViaBaltica5G-SAM-20042021 sheet "Kopējās izmaksas" šūna B4)
4) Kopējās plānotās projekta izmaksas: 8 528 751 + 3 070 392+ 900 857 =12 500 000 EUR  (pielikuma Izmaksu aprēķins_ViaBaltica5G-SAM-20042021 sheet "Kopējās izmaksas" šūna B5)
* Precīzs infrastruktūras tehniskais risinājums  un izbūvējamais apjoms (torņi, optikas km) tiks noteikts pēc kopplānošanas ar  mobilo sakaru komersantiem ievērojot pieejamo finansējumu. 
**izmaksas un to sadalījums var mainīties atkarībā no tirgus situācijas un infrastruktūras tehniskā risinājuma. 
Dubultā finansējuma kontroles un novēršanas jautājumi tiks risināti, ņemot vērā atbalstāmās darbības, proti,  investīcijas plānotas tikai pasīvās infrastruktūras ierīkošanai, t.sk. ģeogrāfiski būs iespējams identificēt  posmus. Potenciāli nākotnē, piesaistot CEF  un privātās investīcijas, plānots atbalsts aktīvās infrastruktūras ierīkošanai un "pēdējās jūdzes" pakalpojumu sniegšanai. </t>
  </si>
  <si>
    <t>1) Kopējais finansējums 7 000 000 EUR, t.sk.:
- saskaņā ar www.eis.gov.lv datiem (analizēti 13 ieprikumi) no 01.01.2020. vidējās vides pielāgošanas izmaksas = 101 686.75  EUR (noapaļojot uz leju 100 000 EUR);
- prognozējamais finansējuma saņēmēju (pašvaldību) skaits ir 26 pašvaldības, kam nepieciešamas projektu īstenošanas izmaksas 721 960.38 EUR apmērā.
Sasniedzamā vērtība: (7 000 000 - 721 960.38) / 100 000 = 62.8 jeb 63 (ēkas).
Ēkām nepieciešamais investīciju apmērs var būt atšķirīģs (t.sk. gan lielāks, gan mazāks par 100 000 EUR), taču prognozējams, ka 100 000 EUR ir pietiekams finansējums, lai nodrošinātu minimālās vides pieejamības prasības.
2) Kopējais finansējums 3 400 000 EUR, t.sk.:
- saskaņā ar Liepājas tirgus aptaujas datiem (5 pretendenti) zemākā cena ārējās vides pielāgošanai (pacēlāja ierīkošanai kāpņutelpā) = 8 667.48 EUR
- saskaņā ar Rīgas veiktajām tirgus aptaujas datiem (3 pretendenti) vidējās iekštelpu pielāgošanas izmaksas = 3 179.26 EUR;
- kopā prognozejamās izmaksas (8667.48+3179.26=11846.74 EUR).
- piemērojot cenu kāpumu indeksu 2 %  nepieciešamā investīcija perosnai  = 12 083.67 EUR jeb 12 000 EUR (neapaļojot uz leju);
- projektu īstenošanai 5 plānošanas reģionos prognozējamas izmaksas = 290 618.18 EUR.
Sasniedzamā vērtība: (3 400 000 - 290 618.18) / 12 000 = 259.12 jeb 259  perosnu dzīvokļi.</t>
  </si>
  <si>
    <t xml:space="preserve">ESIF 2014-2020: SAM 8.2.1., 8.2.2. 3.kārta, 8.2.3., SAM pasākums 1.1.1.3.
ESIF 2021-2027: SAM 1.1.1. (Doktorantūras granti| Studentu inovāciju granti | Pēcdoktorantu pētījumi, t. sk. izcila ārvalstu akadēmiskā un zinātniskā personāla piesaiste | RIS3 izcilības centri), SAM 4.2.2./ SAM 4.2.1. (Studiju modernizācija un digitalizācija | Akadēmiskās karjeras sistēmas  | Cikliskā institucionālā akreditācija). ES fondu 2021-27 investīcijas ietver arī iepriekš nefinansētas darbības reformu īstenošanai, kā arī atsevišķos gadījumos palielina darbību apjomu. ES fondu investīcijas turpinās sniegt atbalstu ANM plāna ietvaros atbalstītajiem doktorantūras un pēcdoktorantūras grantiem, kā arī digitalizācijas, tehnoloģiju attīstības, pētniecības un izglītības infrastruktūras uzlabošanas iniciatīvām. ES fondu atbalsts papildus plānots arī šādām reformu komponentēm - jaunā akadēmiskās karjeras modeļa ieviešana un cikliskas institucionālās akreditācijas ieviešana, kas savukārt nav plānots ANM investīciju ietvaros. Atsķirībā no iepriekšējiem ieguldījumiem, jaunajā plānošanas periodā plānots vairāk investēt pētniecības cilvēkresursu atjaunotnē un stiprināšanā, kas ir arī viena no ZTAI 2027 prioritātēm, kā arī kopumā kāpināt ieguldījumus P&amp;A, lai sasniegtu nacionāli nosprausto mērķi- paaugstināt P&amp;A izdevumus līdz 1,5% no IKP. 
</t>
  </si>
  <si>
    <t xml:space="preserve">Plānotas šādas izmaksas: 1) Iekšējie pētniecības un attīstības granti: 27 000 000 EUR; 2) Doktorantūras granti: 7 761 600 EUR; 3) Pēcdoktorantūras granti: 9 849 000 EUR; 4) Zinātnieku (profesoru) granti: 9 730 000 EUR; 5) Granti strukturālo pārmaiņu īstenošanai: 6 000 000 EUR; 6) „Exit” granti darba tiesisko attiecību izbeigšanai ar akadēmisko personālu virs 65 gadiem: 5 564 800 EUR; 7) Digitalizācija, tehnoloģiju attīstība, pētniecības un izglītības infrastruktūras uzlabošana (izņemot būvniecību): 12 317 200 EUR; 8) Jaunu izcilības studiju programmu izveide: 2 782 400 EUR; 9) Moduļu izveide par noziedzīgi iegūtu līdzekļu legalizācijas novēršanu: 1 495 000 EUR. Kopā (1.-9.): 82 500 000 EUR (garantētais finansējums). Detalizētu izmaksu aprēķinu un pamatojumu sk. Excel dokumentā “IZM_ANM_izmaksu_aprekini_5.2.1.1.i”. “Exit” granti un zinātnieku (profesoru) granti plānoti tikai ANM investīciju ietvaros, pēc 2026.gada nav plānots turpināt to finansēšanu no citiem avotiem- sk.arī aprakstu ANM plānā. </t>
  </si>
  <si>
    <r>
      <t xml:space="preserve">Projekta paredzamās izmaksas balstītas uz tirgus izpēti un Valsts policijas iekšējo praksi, procedūrām un pieredzi. Visas projekta izmaksas tiks veiktas, ievērojot ekonomijas un efektivitātes principus – publiskais iepirkums, tirgus izpēte, cenu aptaujas. Visas plānotās izmaksas ir būtiskas reformas mērķa sasniegšanā. </t>
    </r>
    <r>
      <rPr>
        <u/>
        <sz val="11"/>
        <color theme="9" tint="-0.249977111117893"/>
        <rFont val="Calibri"/>
        <family val="2"/>
        <charset val="186"/>
        <scheme val="minor"/>
      </rPr>
      <t xml:space="preserve">
1) CAMS - http://www.rbs.lv/lv/other-programs/financial-industry-education/acams-anti-money-laundering-specialist
2) Mobilo aprīkojumu iepirkumi - eis.gov.lv 
</t>
    </r>
    <r>
      <rPr>
        <sz val="11"/>
        <color theme="9" tint="-0.249977111117893"/>
        <rFont val="Calibri"/>
        <family val="2"/>
        <charset val="186"/>
        <scheme val="minor"/>
      </rPr>
      <t xml:space="preserve">3)videokonferenču iekārtu koplekts  - saite;
4)lielapjoma serveris - saite;
5)runas tehnoloģiju programma- saite ;                                                                  
6)termovizori -  https://www.707.lv/sportam-un-atputai/makskeresana-un-medibas/termalas-ierices/pulsar-helion-2-xp50-pro-termokamera/
https://shop24.lv/ru/pulsar-helion-2-xp50-pro-termokamera/
https://www.ieskaties.lv/termalas-ierices/termokameras/pulsar-helion-2-xp50-pro-termokamera
https://www.gpspro.lv/products/lv/468/13606/sort/1/filter/0_0_0_0/FLIR-LS-XR-640x512-Thermal-Imaging-Monocular-termokamera.html ;           7) mazais drons - https://www.lmt.lv/lv/viedpaligs/DJI_Mavic_Mini_2
https://www.tet.lv/veikals/dji-mavic-mini-fly-more-combo.html ;                  
8) mobilie telefoni - https://www.gsmarena.com/cat_s41-8848.php (lūdzu sk.pielikumā Excel failu "Mobilo cenu piedāvājumi");                                                 
9) specapģērbu komplekti - https://www.purnavumuiza.lv/lv/apgerbi-un-apavi/maskesanas-terpi
https://www.purnavumuiza.lv/lv/le-chameau-country-vibram
https://www.purnavumuiza.lv/lv/alaska-elk-1795-juneau
https://www.purnavumuiza.lv/lv/alaska-elk-1795-extreme-lite-iii-bti-t
https://www.1a.lv/p/bikses-makskernieku-900pkomb-45/3rzb
https://lynxgear.lv/lv/veikals/maskesanas-ekipejums/helikon-tex-ghillie-suit-mask%C4%93%C5%A1an%C4%81s-t%C4%93rps,-digital-woodland.htm
https://lynxgear.lv/lv/veikals/maskesanas-ekipejums/helikon-tex-ghillie-suit-mask%C4%93%C5%A1an%C4%81s-t%C4%93rps,-ziemas,-snow-camo-3581.htm
https://sportline.lv/relags-moskitohutnetz-galvas-moskitu-tikls
https://www.purnavumuiza.lv/lv/lietusmetelis
https://www.skards.lv/p/01-cimdi-siltie-plauksta-gumijota-thermo-cut-c-10izm-A19690
https://www.apb.lv/sportam-un-atputai-2/udens-sportam/glabsanas-vestes/aquarius-peldesanas-paliglidzeklis-veste-50n-mq-pro-xl-izmers?p=33077 ;                                    
10) mednieku kamera - https://www.skyhunters.lv/for-hunters/trail-cameras/?product_id=23886
https://www.skyhunters.lv/for-hunters/trail-cameras/WillFine-Guard-26CM-12mHD-MMS-SMS/
http://www.fotogun.lv/product/lv/boly-medibu-kamera/41
http://www.fotogun.lv/product/lv/burrel-s12-hd-sms-pro-4g/41 ;         
11)mācību semināri reģionos - IeM 28.11.2014. noteikumiem Nr.1-10/44 "Reprezentācijas pasākumu finansēšanas kārtība".          </t>
    </r>
    <r>
      <rPr>
        <u/>
        <sz val="11"/>
        <color theme="9" tint="-0.249977111117893"/>
        <rFont val="Calibri"/>
        <family val="2"/>
        <charset val="186"/>
        <scheme val="minor"/>
      </rPr>
      <t xml:space="preserve">https://www.iub.gov.lv/sites/iub/files/content/Skaidrojumi/skaidrojums_tirgus_izpete_20200803.pdf </t>
    </r>
  </si>
  <si>
    <t>1. Telpu pielāgošanai mācību centra vajadzībām paredzēts finansējums 2 956 200 EUR apmērā. Šobrīd paredzētās telpas ir ar platību 2 274 m2 kuras paredzēts pielāgot par 1 300 EUR/m2.
2.  Aprīkojuma nodrošināšanai mācību centra vajadzībām paredzēti 379 481 EUR. Aprīkojumā iekļautas mēbeles un IS risinājumi auditoriju, tiesas sēžu izspēļu zāles un citu telpu aprīkošanai.
3. Neparedzētie izdevumi mācību centra telpu pielāgošanai paredzēti 5% apmērā (166 784 EUR) no telpu pielāgošanas un aprīkošanas izmaksām.
4.Projekta ieviešanas komandas (administratīvā un saturiskā) izdevumi 1 507 179 EUR apmērā (t.sk. VSAOI). Paredzēts, ka 2022.gadā projektu īsteno 5 darbinieki, 2023.-2024.gadā 22 darbinieki (no kuriem 14 darbinieki 2024.gada pēdējos 3 mēnešus) un no 2025.gada 25 darbinieki (projektā strādājošajiem atalgojums aprēķināts pielīdzinot tos 9.mēnešalgu grupai ar atalgojumu mēnesī 1190 EUR, 10. mēnešalgu grupai ar vidējo atalgojumu 1353 EUR, 11.mēnešalgu grupai ar vidējo atalgojumu 1605 euro, 12.mēnešalgu grupai ar vidējo atalgojumu 1 872 euro, 13.mēnešalgu grupai ar vidējo atalgojumu 2 386 euro un 14.mēnešalgu grupai ar vidējo atalgojumu 2 859 euro. Projekta ieviešanas komanda tiks pieņemta uz projekta ieviešanas laiku (terminēti darba līgumi).
5. Mācību izdevumiem (mācību pilnveidošana un apjoma palielināšana) paredzēti 2 335 226 EUR – 2022.gadā 220 000 EUR, 2023.gadā 420 000 EUR, 2024.gadā 600 000 EUR, 2025.gadā 700 000 EUR, 2026.gadā 395 226 EUR.
6. Tehniskās palīdzības izdevumiem, kuros iekļautas projekta vadības/administrēšanas un revīzijas izdevumi paredzami 3% no kopējā finansējuma 227 160 EUR apmērā.</t>
  </si>
  <si>
    <t>Aprēķinu metodē par pamatu ir ņemta Valsts administrācijas skolas un Valsts kancelejas līdzšinējā pieredze, vēsturiskie dati, statistiskie un finansiālie dati, kā arī 2020.gadā veiktajā izvērtējumā "Eiropas Sociālā fonda investīciju efektivitātes un ietekmes izvērtējums valsts pārvaldes attīstībā un nodarbināto profesionālajā pilnveidē" izteiktie priekšlikumi par mācību kvalitātes uzlabošanu. Izmaksas veidojas no vairākām komponentēm, kas izriet viena no otras, kā arī ir savstarpēji saistītas, lai varētu tikt sasniegts plānotais mērķis - kompetenču /kvalifikācijas paaugstināšana. Tiek plānots, ka pasākuma ietvaros kvalifikācijas celšana tiks īstenota 3 dažādos virzienos: 
1) e-kursu veidā - 33,3% jeb 200 000 EUR apmērā, atbilstoši pieejamajiem datiem viena e-kursa ieviešana izmaksā 40 000 EUR, kas būtu 5 e-kursi un plānotais apmācīto skaits ir 3000 vienā e-kursā, līdz ar to 1 vienības izmaksas sastāda 15 EUR, 
2) specializēto mācību, komandējumu un pasākumu veidā -13,3% jeb 80 000 EUR apmērā, kur izmaksas uz vienu cilvēku ir plānotas 500 EUR un plānotais apmcīto skaits sastāda 160, 
3) tematiskās apmācības - 33,3% jeb 200 000 EUR apmērā, kur vienas vienības apmācību izmaksas sastāda 180 EUR vebināra formātā, bet klātienes formātā 193 EUR (180 EUR apmācības + 6 EUR telpas + 7 EUR kafijas pauzes) aprēķinātā proporcija ir 50% vebinārs un 50% klātiene un apmācīto skaits sastāda 1072. 
Papildus ir paredzēti vidēji 20% jeb 120 000 EUR projekta īsteošanas un administrēšanas vajadzībām rezultātu sasniegšanai. Ja pieejamais finansējums būs lielāks kā minimāli noteiktais, tad izmaksas tiks palielinātas specializētajām apmācībām, pasākumiem, komandējumiem. 
Iepriekš realizētā ESF projekta kopējā finansējuma apjoms nav tiešā veidā salīdzināms ar šī pasākuma finansējuma apjomu, kas skaidrojams ar to, ka ESF projekts tika realizēts garākā laika posmā (7 gadi), kā arī ESF projekta mācību tematiskais tvērums un formāts bija pilnīgi atšķirīgs no šī pasākuma apmācībām. Piemēram, ESF projektā 90% apmācības bija klātienes formāta mācības un būtiski lielāku projekta izmaksu īpatsvaru (līdz 40%) veidoja specializētās mācības un komandējumu izdevumi par specifisku tēmu. Gan mācību formāts (klātiene, komandējumi), gan specifiskās tēmas būtiski palielina projekta izmaksas. Tāpat arī ESF projekta ietvaros tika apmaksāti sabiedrības viedokļa salīdzinošie pētījumi un veikta infrastruktūras iegāde un materiāltehniskā nodrošinājuma iegāde (piemēram, tulkošanas tehniskais aprīkojums, videoapraides aprīkojums, videoieraksta aprīkojums, tiešsaistes aprīkojums videotiešraides nodrošināšanai), kā arī mācību pārvaldības IT sistēmas izstrāde, kas šajā RRF pasākumā netiek plānots. Citu ES finanšu instrumentu finansējums netiks iesaistīts pasākuma finansēšanā.</t>
  </si>
  <si>
    <r>
      <t xml:space="preserve">1) 50% izmaksas tiek novirzītas studiju moduļu sagatavošanai un īstenošanai;
2) Pētiecības un attīstības darbībām tiek novirzīti ap 33% izmaksu;
3) P&amp;A infrastruktūras nodrošināšanai - līdz 20% izmaksu, ko līdzīgās daļās sedz ANM un finansējuma saņēmējs, līdz ar to ANM plāna ietvaros infrastruktūrai tiek novirzīts 10% finansējuma;
4) Projekta administrēšanai tiek novirzīts ap 7% no izmaksām.
Izmaksu veidošanās principus, lūdzu, skatīt pielikumā "2.3.1.1.i izmaksas veidojošie principi".
Visās izmaksu pozīcijās, kas ietver cilvēkdarbu, ir plānotas personāla atlīdzības izmaksas konkrētu uzdevumu veikšanai, piem., studiju moduļu satura istrādē, studiju moduļu īsteonšanā, P&amp;A veikšanā, kā arī projektu administrēšanā. Skaidrojam, ka </t>
    </r>
    <r>
      <rPr>
        <u/>
        <sz val="11"/>
        <color theme="9" tint="-0.249977111117893"/>
        <rFont val="Calibri"/>
        <family val="2"/>
        <charset val="186"/>
        <scheme val="minor"/>
      </rPr>
      <t>ANM ietvaros plānotās darbības ir papildu darbs</t>
    </r>
    <r>
      <rPr>
        <sz val="11"/>
        <color theme="9" tint="-0.249977111117893"/>
        <rFont val="Calibri"/>
        <family val="2"/>
        <charset val="186"/>
        <scheme val="minor"/>
      </rPr>
      <t xml:space="preserve"> iesaistītajiem cilvēkresursiem, un t</t>
    </r>
    <r>
      <rPr>
        <u/>
        <sz val="11"/>
        <color theme="9" tint="-0.249977111117893"/>
        <rFont val="Calibri"/>
        <family val="2"/>
        <charset val="186"/>
        <scheme val="minor"/>
      </rPr>
      <t>ās nedublēs iesaistīto cilvēkresursu darba pienākumus viņu pamatdarba ietvaros</t>
    </r>
    <r>
      <rPr>
        <sz val="11"/>
        <color theme="9" tint="-0.249977111117893"/>
        <rFont val="Calibri"/>
        <family val="2"/>
        <charset val="186"/>
        <scheme val="minor"/>
      </rPr>
      <t>. Gadījumos, kad kādā no darbībām tiks iesaistīts augstskolas vai zinātniskās institūcijas esošais personāls, tas ANM ietvaros veiks papildu darbu, par ko saņems papildu atlīdzību. Šāda situācija var veidoties studiju moduļu satura izstrādē un īstenošanā, kā arī P&amp;A darbību veikšanā - darba specifika prasa speciālistus ar augstu akadēmisko un pētniecības kompetenci un iestrādnēm konkrētā jomā, līdz ar to tiks piesaistīti labākie jomas speciālisti no Latvijas augstskolām un zinātniskajiem institūtiem, kā arī ārvalstu speciālisti un industrijas pārstāvji.</t>
    </r>
  </si>
  <si>
    <t>Kopējais plānotais investīciju apjoms: 7 600 000 EUR, plānots īstenot 2 komponentes: 1.Pašvadītas IKT mācību pieejas piedāvājuma paplašināšana; 2.Esošo ārpusformālās IKT speciālistu izglītības iniciatīvu mērogošana Sasniedzamais rezultāts: 1000 izglītoti IKT speciālisti (pabeiguši vismaz vienu mācību posmu) 1) komponentes aktivitātes, pieņēmumi un izmaksas (sk. izvērsumu pievienotajā materiālā 2.3.1.3.i._IZM _pamatojums):1.Mācību vides attīstība 1 303 000 eur; 2.Mācību īstenošanas izmaksas 2 101 536 eur; 3. Projekta vadības izmaksas 340 450 jeb 10% no kopējā finansējuma; Komponentes izmaksas kopā: 3 744 986 eur. 2)komponentes aktivitātes, pieņēmumi un izmaksas (sk. izvērsumu pievienotajā materiālā 2.3.1.3.i._IZM _pamatojums):1. Atbalsts dalībai mācībās 1 680 000 eur; 2. Informatīvo un komunikācijas kampaņu un konsultāciju pasākumu izmaksas 2 175 014 eur; Komponentes  izmaksas kopā: 3 855 014 eur.</t>
  </si>
  <si>
    <t xml:space="preserve">Saeimā pieņemti tiesību aktu grozījumi minimālo ienākumu atbalsta sistēmas pilnveidošanai, kas ietver:
 - pāreju no minimālā ienākuma skaitliskās vērtības euro izteiksmē uz procentuālo vērtību no mājsaimniecību rīcībā esošo ienākumu mediānas, proti, minimālo ienākumu sliekšņa zemākās iespējamās robežas noteikšanu un nostiprināšanu tiesību aktos ne zemāku kā 20% no ienākumu mediānas apmērā;
 - (regulārs un obligāts) indeksācijas mehānisms, kas saistīts ar attiecīgajām atsauces vērtībām vai rādītājiem;
 - pakāpeniski palielināt finansējumu minimālo ienākumu reformai saskaņā ar vidēja termiņa budžeta plāniem 2022. - 2024.gadam. Valsts budžeta pieprasījums tiks skatīts kopā ar visiem pārējiem priekšlikumiem ikgadējam un vidēja termiņa budžetam to sagatavošanas procesā.
</t>
  </si>
  <si>
    <t xml:space="preserve">Atskaites punkts noteikts, balstoties uz pieņēmumu, ka Saeima pieņems tiesību aktu grozījumus minimālo ienākumu atbalsta sistēmas pilnveidošanai, kas ietvers:
 - minimālo ienākumu sliekšņa zemākās iespējamās robežas noteikšanu ne zemāku kā 20% no ienākumu mediānas apmēra;
 - minimālo ienākumu sliekšņu pārskatīšanas kārtību, paredzot, ka, tā notiek obligāti un regulāri, pamatojoties uz ienākumu mediānas izmaiņām;
 - piešķirts finansējums minimālo ienākumu reformai saskaņā ar vidēja termiņa budžeta plāniem 2022. – 2024.gadam. Valsts budžeta pieprasījums tiks skatīts kopā ar visiem pārējiem priekšlikumiem ikgadējam un vidēja termiņa budžetam to sagatavošanas procesā.
</t>
  </si>
  <si>
    <t xml:space="preserve">Mērķis noteikts, balstoties uz pieņēmumu, ka pasākuma ietvaros tiks nodrošināta vides pieejamība 63 valsts un pašvaldību ēkās, kurās sniedz pakalpojumus sociālās atstumtības riskam pakļautajām grupām, tostarp personām ar invaliditāti. Tiks īstenoti vides un informācijas pieejamības nodrošināšanas pasākumi personām ar funkcionāliem traucējumiem (redzes, dzirdes, kustību un garīga rakstura traucējumiem), tostarp īstenoti vizuālās informācijas uzlabojumi, evakuācijas sistēmu pielāgošana un nodrošināšana cilvēkiem ar invaliditāti, ierīkotas uzbrauktuves, pandusi, pacēlāji, uzstādītas viegli atveramas vai automātiskas durvis u.c. darbības.                Atbilstoši Plāna pieejamas vides veidošanai Latvijā 2019.-2021. gadam  2.uzdevumā noteiktajam, LM 2020.gadā organizēja vides un informācijas pieejamības pašnovērtējumu valsts un pašvaldību ēkās un ēkās, kurās tiek sniegti valsts un pašvaldību pakalpojumi iedzīvotājiem. Pašnovērtējuma rezultātu analīze tiek veikta pētījuma “Analīze par vides pieejamības pašnovērtējumu valsts un pašvaldību iestādēs”  (līguma Nr. Nr.LM2021/24-1-1325/3E) ietvaros.
No 311 labklājības nozares iestādēm, kuras piedalījās vides pieejamības novērtējumā, 70 iestādēm vides pieejamības novērtējums ir zem 5 punktiem (vērtēšanas skalā no 0 - 10 punkti), un saskaņā ar LM izstrādāto  metodiku tiek uzskatīts, ka šāda ēka nav pieejama cilvēkiem ar invaliditāti. Kritiskais punktu skaits ir 5 punkti, kas arī tiek uzskatīts par slieksni atbalsta nepieciešamībai.  Plānots, ka vides pieejamību pilnveidos 63 institūcijās.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</si>
</sst>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i/>
      <sz val="12"/>
      <color theme="1"/>
      <name val="Times New Roman"/>
      <family val="1"/>
    </font>
    <font>
      <b/>
      <sz val="12"/>
      <color theme="1"/>
      <name val="Times New Roman"/>
      <family val="1"/>
    </font>
    <font>
      <sz val="11"/>
      <color theme="1"/>
      <name val="Calibri"/>
      <family val="2"/>
      <scheme val="minor"/>
    </font>
    <font>
      <sz val="11"/>
      <color rgb="FF006100"/>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b/>
      <sz val="12"/>
      <name val="Times New Roman"/>
      <family val="1"/>
    </font>
    <font>
      <sz val="12"/>
      <name val="Times New Roman"/>
      <family val="1"/>
    </font>
    <font>
      <b/>
      <sz val="10"/>
      <color theme="1"/>
      <name val="Times New Roman"/>
      <family val="1"/>
    </font>
    <font>
      <b/>
      <sz val="11"/>
      <name val="Calibri"/>
      <family val="2"/>
      <scheme val="minor"/>
    </font>
    <font>
      <sz val="12"/>
      <color theme="1"/>
      <name val="Times New Roman"/>
      <family val="1"/>
    </font>
    <font>
      <u/>
      <sz val="11"/>
      <color theme="10"/>
      <name val="Calibri"/>
      <family val="2"/>
      <scheme val="minor"/>
    </font>
    <font>
      <u/>
      <sz val="12"/>
      <color theme="10"/>
      <name val="Times New Roman"/>
      <family val="1"/>
    </font>
    <font>
      <sz val="10"/>
      <color theme="1"/>
      <name val="Times New Roman"/>
      <family val="1"/>
    </font>
    <font>
      <sz val="11"/>
      <color rgb="FF9C6500"/>
      <name val="Calibri"/>
      <family val="2"/>
      <scheme val="minor"/>
    </font>
    <font>
      <b/>
      <sz val="11"/>
      <color theme="1"/>
      <name val="Times New Roman"/>
      <family val="1"/>
    </font>
    <font>
      <i/>
      <sz val="11"/>
      <color theme="1"/>
      <name val="Times New Roman"/>
      <family val="1"/>
    </font>
    <font>
      <sz val="11"/>
      <color theme="1"/>
      <name val="Times New Roman"/>
      <family val="1"/>
    </font>
    <font>
      <b/>
      <sz val="11"/>
      <name val="Times New Roman"/>
      <family val="1"/>
    </font>
    <font>
      <b/>
      <i/>
      <sz val="11"/>
      <color theme="1"/>
      <name val="Times New Roman"/>
      <family val="1"/>
    </font>
    <font>
      <i/>
      <sz val="12"/>
      <name val="Times New Roman"/>
      <family val="1"/>
    </font>
    <font>
      <i/>
      <sz val="11"/>
      <color theme="1"/>
      <name val="Calibri"/>
      <family val="2"/>
      <scheme val="minor"/>
    </font>
    <font>
      <b/>
      <sz val="14"/>
      <color theme="1"/>
      <name val="Calibri"/>
      <family val="2"/>
      <scheme val="minor"/>
    </font>
    <font>
      <b/>
      <sz val="18"/>
      <color rgb="FF006100"/>
      <name val="Calibri"/>
      <family val="2"/>
      <scheme val="minor"/>
    </font>
    <font>
      <b/>
      <sz val="24"/>
      <color theme="1"/>
      <name val="Calibri"/>
      <family val="2"/>
      <scheme val="minor"/>
    </font>
    <font>
      <b/>
      <sz val="11"/>
      <color rgb="FFFF0000"/>
      <name val="Calibri"/>
      <family val="2"/>
      <scheme val="minor"/>
    </font>
    <font>
      <strike/>
      <sz val="11"/>
      <color theme="1"/>
      <name val="Calibri"/>
      <family val="2"/>
      <scheme val="minor"/>
    </font>
    <font>
      <sz val="11"/>
      <color rgb="FFFF0000"/>
      <name val="Calibri"/>
      <family val="2"/>
      <charset val="186"/>
      <scheme val="minor"/>
    </font>
    <font>
      <sz val="11"/>
      <color theme="9" tint="-0.499984740745262"/>
      <name val="Calibri"/>
      <family val="2"/>
      <scheme val="minor"/>
    </font>
    <font>
      <sz val="11"/>
      <color theme="9" tint="-0.249977111117893"/>
      <name val="Calibri"/>
      <family val="2"/>
      <charset val="186"/>
      <scheme val="minor"/>
    </font>
    <font>
      <sz val="11"/>
      <color theme="1"/>
      <name val="Arial"/>
      <family val="2"/>
      <charset val="186"/>
    </font>
    <font>
      <sz val="11"/>
      <color theme="1"/>
      <name val="Calibri"/>
      <family val="2"/>
      <charset val="186"/>
      <scheme val="minor"/>
    </font>
    <font>
      <b/>
      <sz val="11"/>
      <name val="Times New Roman"/>
      <family val="1"/>
      <charset val="186"/>
    </font>
    <font>
      <sz val="11"/>
      <color theme="1"/>
      <name val="Arial"/>
      <family val="2"/>
      <charset val="186"/>
    </font>
    <font>
      <sz val="11"/>
      <color theme="1"/>
      <name val="Arial"/>
    </font>
    <font>
      <sz val="11"/>
      <color theme="9" tint="-0.249977111117893"/>
      <name val="Calibri"/>
      <family val="2"/>
      <scheme val="minor"/>
    </font>
    <font>
      <i/>
      <sz val="11"/>
      <color theme="9" tint="-0.249977111117893"/>
      <name val="Calibri"/>
      <family val="2"/>
      <charset val="186"/>
      <scheme val="minor"/>
    </font>
    <font>
      <b/>
      <sz val="11"/>
      <color theme="9" tint="-0.249977111117893"/>
      <name val="Calibri"/>
      <family val="2"/>
      <charset val="186"/>
      <scheme val="minor"/>
    </font>
    <font>
      <u/>
      <sz val="11"/>
      <color theme="9" tint="-0.249977111117893"/>
      <name val="Calibri"/>
      <family val="2"/>
      <charset val="186"/>
      <scheme val="minor"/>
    </font>
    <font>
      <sz val="11"/>
      <color rgb="FF006100"/>
      <name val="Calibri"/>
      <family val="2"/>
      <charset val="186"/>
      <scheme val="minor"/>
    </font>
    <font>
      <sz val="11"/>
      <color theme="9" tint="-0.499984740745262"/>
      <name val="Calibri"/>
      <family val="2"/>
      <charset val="186"/>
      <scheme val="minor"/>
    </font>
    <font>
      <i/>
      <sz val="11"/>
      <color theme="9" tint="-0.499984740745262"/>
      <name val="Calibri"/>
      <family val="2"/>
      <charset val="186"/>
      <scheme val="minor"/>
    </font>
    <font>
      <b/>
      <sz val="12"/>
      <color rgb="FFC00000"/>
      <name val="Times New Roman"/>
      <family val="1"/>
      <charset val="186"/>
    </font>
    <font>
      <sz val="12"/>
      <color rgb="FFC00000"/>
      <name val="Calibri"/>
      <family val="2"/>
      <scheme val="minor"/>
    </font>
    <font>
      <b/>
      <sz val="11"/>
      <color rgb="FF006100"/>
      <name val="Calibri"/>
      <family val="2"/>
      <charset val="186"/>
      <scheme val="minor"/>
    </font>
  </fonts>
  <fills count="13">
    <fill>
      <patternFill patternType="none"/>
    </fill>
    <fill>
      <patternFill patternType="gray125"/>
    </fill>
    <fill>
      <patternFill patternType="solid">
        <fgColor rgb="FFC6EFCE"/>
      </patternFill>
    </fill>
    <fill>
      <patternFill patternType="solid">
        <fgColor theme="4"/>
      </patternFill>
    </fill>
    <fill>
      <patternFill patternType="solid">
        <fgColor theme="5"/>
      </patternFill>
    </fill>
    <fill>
      <patternFill patternType="solid">
        <fgColor theme="4" tint="0.59999389629810485"/>
        <bgColor indexed="64"/>
      </patternFill>
    </fill>
    <fill>
      <patternFill patternType="solid">
        <fgColor theme="4" tint="0.59996337778862885"/>
        <bgColor indexed="64"/>
      </patternFill>
    </fill>
    <fill>
      <patternFill patternType="solid">
        <fgColor theme="9" tint="0.59999389629810485"/>
        <bgColor indexed="64"/>
      </patternFill>
    </fill>
    <fill>
      <patternFill patternType="lightUp">
        <bgColor theme="4" tint="0.59999389629810485"/>
      </patternFill>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rgb="FFFFFFCC"/>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12">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13" fillId="0" borderId="0" applyNumberFormat="0" applyFill="0" applyBorder="0" applyAlignment="0" applyProtection="0"/>
    <xf numFmtId="0" fontId="16" fillId="10" borderId="0" applyNumberFormat="0" applyBorder="0" applyAlignment="0" applyProtection="0"/>
    <xf numFmtId="0" fontId="3" fillId="12" borderId="16" applyNumberFormat="0" applyFont="0" applyAlignment="0" applyProtection="0"/>
    <xf numFmtId="0" fontId="32" fillId="0" borderId="0"/>
    <xf numFmtId="0" fontId="33" fillId="0" borderId="0"/>
    <xf numFmtId="0" fontId="35" fillId="0" borderId="0"/>
    <xf numFmtId="0" fontId="36" fillId="0" borderId="0"/>
  </cellStyleXfs>
  <cellXfs count="259">
    <xf numFmtId="0" fontId="0" fillId="0" borderId="0" xfId="0"/>
    <xf numFmtId="0" fontId="0" fillId="0" borderId="0" xfId="0" applyFill="1"/>
    <xf numFmtId="0" fontId="6" fillId="0" borderId="0" xfId="0" applyFont="1"/>
    <xf numFmtId="0" fontId="5" fillId="3" borderId="0" xfId="3" applyBorder="1" applyAlignment="1">
      <alignment vertical="center" wrapText="1"/>
    </xf>
    <xf numFmtId="0" fontId="5" fillId="3" borderId="0" xfId="3"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5" fillId="4" borderId="0" xfId="4" applyBorder="1" applyAlignment="1">
      <alignment horizontal="center" vertical="center" wrapText="1"/>
    </xf>
    <xf numFmtId="9" fontId="0" fillId="0" borderId="0" xfId="0" applyNumberFormat="1" applyFill="1"/>
    <xf numFmtId="0" fontId="4" fillId="2" borderId="2" xfId="2" applyBorder="1"/>
    <xf numFmtId="0" fontId="4" fillId="2" borderId="2" xfId="2" applyBorder="1" applyAlignment="1">
      <alignment horizontal="center" vertical="center"/>
    </xf>
    <xf numFmtId="0" fontId="0" fillId="0" borderId="0" xfId="0" applyAlignment="1">
      <alignment horizontal="center"/>
    </xf>
    <xf numFmtId="9" fontId="0" fillId="0" borderId="0" xfId="1" applyFont="1"/>
    <xf numFmtId="0" fontId="4" fillId="2" borderId="2" xfId="2" applyBorder="1" applyAlignment="1">
      <alignment horizontal="center"/>
    </xf>
    <xf numFmtId="0" fontId="4" fillId="2" borderId="1" xfId="2" applyBorder="1"/>
    <xf numFmtId="9" fontId="4" fillId="2" borderId="2" xfId="1" applyFont="1" applyFill="1" applyBorder="1"/>
    <xf numFmtId="0" fontId="7" fillId="0" borderId="0" xfId="0" applyFont="1"/>
    <xf numFmtId="0" fontId="2" fillId="5" borderId="2" xfId="0" applyFont="1" applyFill="1" applyBorder="1" applyAlignment="1">
      <alignment horizontal="center" vertical="center" wrapText="1"/>
    </xf>
    <xf numFmtId="0" fontId="12" fillId="0" borderId="0" xfId="0" applyFont="1"/>
    <xf numFmtId="0" fontId="2" fillId="5" borderId="2" xfId="0" applyFont="1" applyFill="1" applyBorder="1" applyAlignment="1">
      <alignment vertical="center" wrapText="1"/>
    </xf>
    <xf numFmtId="0" fontId="0" fillId="0" borderId="0" xfId="0" applyAlignment="1">
      <alignment vertical="center"/>
    </xf>
    <xf numFmtId="0" fontId="7" fillId="0" borderId="0" xfId="0" applyFont="1" applyAlignment="1">
      <alignment vertical="center"/>
    </xf>
    <xf numFmtId="0" fontId="0" fillId="0" borderId="0" xfId="0" applyBorder="1" applyAlignment="1">
      <alignment vertical="center"/>
    </xf>
    <xf numFmtId="0" fontId="1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12" fillId="6" borderId="10" xfId="0" applyFont="1" applyFill="1" applyBorder="1" applyAlignment="1">
      <alignment horizontal="center" vertical="center"/>
    </xf>
    <xf numFmtId="0" fontId="14" fillId="0" borderId="0" xfId="5" applyFont="1" applyAlignment="1">
      <alignment vertical="center"/>
    </xf>
    <xf numFmtId="0" fontId="12" fillId="0" borderId="0" xfId="0" applyFont="1" applyAlignment="1">
      <alignment vertical="center"/>
    </xf>
    <xf numFmtId="0" fontId="12" fillId="0" borderId="0" xfId="0" applyFont="1" applyFill="1" applyBorder="1" applyAlignment="1">
      <alignment horizontal="right" vertical="center"/>
    </xf>
    <xf numFmtId="0" fontId="12" fillId="5" borderId="9" xfId="0" applyFont="1" applyFill="1" applyBorder="1" applyAlignment="1">
      <alignment vertical="center"/>
    </xf>
    <xf numFmtId="0" fontId="2" fillId="5" borderId="9" xfId="0" applyFont="1" applyFill="1" applyBorder="1" applyAlignment="1">
      <alignment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12" fillId="8" borderId="2" xfId="0" applyFont="1" applyFill="1" applyBorder="1" applyAlignment="1">
      <alignment vertical="center"/>
    </xf>
    <xf numFmtId="0" fontId="9" fillId="5" borderId="1" xfId="0" applyFont="1" applyFill="1" applyBorder="1" applyAlignment="1">
      <alignment vertical="center"/>
    </xf>
    <xf numFmtId="0" fontId="12" fillId="5" borderId="2" xfId="0" applyFont="1" applyFill="1" applyBorder="1" applyAlignment="1">
      <alignment horizontal="left" vertical="center"/>
    </xf>
    <xf numFmtId="0" fontId="2" fillId="9" borderId="8" xfId="0" applyFont="1" applyFill="1" applyBorder="1" applyAlignment="1">
      <alignment vertical="center"/>
    </xf>
    <xf numFmtId="0" fontId="12" fillId="5" borderId="9" xfId="0" applyFont="1" applyFill="1" applyBorder="1" applyAlignment="1">
      <alignment horizontal="justify" vertical="center"/>
    </xf>
    <xf numFmtId="0" fontId="2" fillId="9" borderId="12" xfId="0" applyFont="1" applyFill="1" applyBorder="1" applyAlignment="1">
      <alignment vertical="center"/>
    </xf>
    <xf numFmtId="0" fontId="12" fillId="5" borderId="10" xfId="0" applyFont="1" applyFill="1" applyBorder="1" applyAlignment="1">
      <alignment horizontal="justify" vertical="center"/>
    </xf>
    <xf numFmtId="0" fontId="2" fillId="8" borderId="2" xfId="0" applyFont="1" applyFill="1" applyBorder="1" applyAlignment="1">
      <alignment vertical="center"/>
    </xf>
    <xf numFmtId="0" fontId="2" fillId="5" borderId="1" xfId="0" applyFont="1" applyFill="1" applyBorder="1" applyAlignment="1">
      <alignment horizontal="center" vertical="center"/>
    </xf>
    <xf numFmtId="0" fontId="1" fillId="6" borderId="2" xfId="0" applyFont="1" applyFill="1" applyBorder="1" applyAlignment="1">
      <alignment horizontal="center" vertical="center"/>
    </xf>
    <xf numFmtId="0" fontId="12" fillId="5" borderId="9" xfId="0" applyFont="1" applyFill="1" applyBorder="1" applyAlignment="1">
      <alignment horizontal="left" vertical="center"/>
    </xf>
    <xf numFmtId="0" fontId="12" fillId="5" borderId="10" xfId="0" applyFont="1" applyFill="1" applyBorder="1" applyAlignment="1">
      <alignment horizontal="left" vertical="center"/>
    </xf>
    <xf numFmtId="2" fontId="2" fillId="5" borderId="1" xfId="0" applyNumberFormat="1" applyFont="1" applyFill="1" applyBorder="1" applyAlignment="1">
      <alignment vertical="center"/>
    </xf>
    <xf numFmtId="2" fontId="2" fillId="5" borderId="2" xfId="0" applyNumberFormat="1" applyFont="1" applyFill="1" applyBorder="1" applyAlignment="1">
      <alignment vertical="center"/>
    </xf>
    <xf numFmtId="2" fontId="2" fillId="8" borderId="2" xfId="0" applyNumberFormat="1" applyFont="1" applyFill="1" applyBorder="1" applyAlignment="1">
      <alignment horizontal="right" vertical="center"/>
    </xf>
    <xf numFmtId="2" fontId="2" fillId="5" borderId="2" xfId="0" applyNumberFormat="1" applyFont="1" applyFill="1" applyBorder="1" applyAlignment="1">
      <alignment horizontal="right" vertical="center"/>
    </xf>
    <xf numFmtId="0" fontId="2" fillId="5" borderId="10" xfId="0" applyFont="1" applyFill="1" applyBorder="1" applyAlignment="1">
      <alignment horizontal="left" vertical="center"/>
    </xf>
    <xf numFmtId="0" fontId="2" fillId="5" borderId="2" xfId="0" applyFont="1" applyFill="1" applyBorder="1" applyAlignment="1">
      <alignment horizontal="left" vertical="center"/>
    </xf>
    <xf numFmtId="14" fontId="0" fillId="0" borderId="0" xfId="0" applyNumberFormat="1" applyAlignment="1">
      <alignment horizontal="center"/>
    </xf>
    <xf numFmtId="0" fontId="0" fillId="0" borderId="0" xfId="0" applyNumberFormat="1"/>
    <xf numFmtId="9" fontId="12" fillId="6" borderId="2" xfId="1" quotePrefix="1" applyFont="1" applyFill="1" applyBorder="1" applyAlignment="1">
      <alignment horizontal="center" vertical="center" wrapText="1"/>
    </xf>
    <xf numFmtId="9" fontId="4" fillId="7" borderId="2" xfId="1" applyFont="1" applyFill="1" applyBorder="1"/>
    <xf numFmtId="0" fontId="1" fillId="5" borderId="9" xfId="0" applyFont="1" applyFill="1" applyBorder="1" applyAlignment="1">
      <alignment horizontal="left" vertical="center"/>
    </xf>
    <xf numFmtId="0" fontId="19" fillId="5" borderId="2" xfId="0" applyFont="1" applyFill="1" applyBorder="1" applyAlignment="1">
      <alignment horizontal="center" vertical="center" wrapText="1"/>
    </xf>
    <xf numFmtId="0" fontId="19" fillId="5" borderId="2" xfId="0" applyFont="1" applyFill="1" applyBorder="1" applyAlignment="1">
      <alignment vertical="center" wrapText="1"/>
    </xf>
    <xf numFmtId="0" fontId="20" fillId="5" borderId="2" xfId="0" applyFont="1" applyFill="1" applyBorder="1" applyAlignment="1">
      <alignment horizontal="center" vertical="center" wrapText="1"/>
    </xf>
    <xf numFmtId="0" fontId="17" fillId="5" borderId="8" xfId="0" applyNumberFormat="1" applyFont="1" applyFill="1" applyBorder="1" applyAlignment="1">
      <alignment horizontal="center" vertical="center" wrapText="1"/>
    </xf>
    <xf numFmtId="0" fontId="17" fillId="5" borderId="2" xfId="0" applyNumberFormat="1" applyFont="1" applyFill="1" applyBorder="1" applyAlignment="1">
      <alignment horizontal="center" vertical="center" wrapText="1"/>
    </xf>
    <xf numFmtId="0" fontId="21" fillId="5" borderId="2" xfId="0" applyNumberFormat="1" applyFont="1" applyFill="1" applyBorder="1" applyAlignment="1">
      <alignment horizontal="center" vertical="center" wrapText="1"/>
    </xf>
    <xf numFmtId="0" fontId="17" fillId="5" borderId="7"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9" fontId="17"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0" fontId="0" fillId="0" borderId="0" xfId="0" applyAlignment="1">
      <alignment wrapText="1"/>
    </xf>
    <xf numFmtId="0" fontId="8" fillId="11" borderId="0" xfId="0" applyFont="1" applyFill="1" applyBorder="1" applyAlignment="1">
      <alignment vertical="center" wrapText="1"/>
    </xf>
    <xf numFmtId="49" fontId="23" fillId="11" borderId="15" xfId="0" applyNumberFormat="1" applyFont="1" applyFill="1" applyBorder="1" applyAlignment="1" applyProtection="1">
      <alignment horizontal="left" wrapText="1"/>
      <protection locked="0"/>
    </xf>
    <xf numFmtId="0" fontId="2" fillId="11" borderId="10" xfId="6" applyNumberFormat="1" applyFont="1" applyFill="1" applyBorder="1" applyAlignment="1">
      <alignment horizontal="center" vertical="center" wrapText="1"/>
    </xf>
    <xf numFmtId="14" fontId="17" fillId="11" borderId="14" xfId="0" applyNumberFormat="1" applyFont="1" applyFill="1" applyBorder="1" applyAlignment="1">
      <alignment horizontal="center" vertical="center" wrapText="1"/>
    </xf>
    <xf numFmtId="14" fontId="17" fillId="11" borderId="1" xfId="0" applyNumberFormat="1" applyFont="1" applyFill="1" applyBorder="1" applyAlignment="1">
      <alignment horizontal="center" vertical="center" wrapText="1"/>
    </xf>
    <xf numFmtId="0" fontId="0" fillId="11" borderId="0" xfId="0" applyFill="1"/>
    <xf numFmtId="0" fontId="24" fillId="0" borderId="0" xfId="0" applyFont="1" applyAlignment="1">
      <alignment wrapText="1"/>
    </xf>
    <xf numFmtId="0" fontId="25" fillId="2" borderId="0" xfId="2" applyFont="1" applyAlignment="1">
      <alignment wrapText="1"/>
    </xf>
    <xf numFmtId="0" fontId="26" fillId="12" borderId="16" xfId="7" applyFont="1" applyAlignment="1">
      <alignment wrapText="1"/>
    </xf>
    <xf numFmtId="0" fontId="4" fillId="2" borderId="2" xfId="2" applyBorder="1" applyAlignment="1">
      <alignment wrapText="1"/>
    </xf>
    <xf numFmtId="49" fontId="5" fillId="3" borderId="0" xfId="3" applyNumberFormat="1" applyFont="1" applyBorder="1" applyAlignment="1">
      <alignment horizontal="center" vertical="center" wrapText="1"/>
    </xf>
    <xf numFmtId="49" fontId="5" fillId="3" borderId="0" xfId="3" applyNumberFormat="1" applyFont="1" applyBorder="1" applyAlignment="1">
      <alignment horizontal="center" vertical="center" shrinkToFit="1"/>
    </xf>
    <xf numFmtId="49" fontId="3" fillId="0" borderId="0" xfId="0" applyNumberFormat="1" applyFont="1" applyFill="1" applyAlignment="1">
      <alignment shrinkToFit="1"/>
    </xf>
    <xf numFmtId="49" fontId="3" fillId="0" borderId="0" xfId="0" applyNumberFormat="1" applyFont="1" applyAlignment="1">
      <alignment shrinkToFit="1"/>
    </xf>
    <xf numFmtId="0" fontId="28" fillId="0" borderId="0" xfId="0" applyFont="1"/>
    <xf numFmtId="0" fontId="2" fillId="6" borderId="2" xfId="0" applyFont="1" applyFill="1" applyBorder="1" applyAlignment="1">
      <alignment horizontal="center" vertical="center" wrapText="1"/>
    </xf>
    <xf numFmtId="2" fontId="4" fillId="7" borderId="1" xfId="1" applyNumberFormat="1" applyFont="1" applyFill="1" applyBorder="1" applyAlignment="1">
      <alignment horizontal="center"/>
    </xf>
    <xf numFmtId="2" fontId="4" fillId="2" borderId="1" xfId="1" applyNumberFormat="1" applyFont="1" applyFill="1" applyBorder="1" applyAlignment="1">
      <alignment horizontal="center"/>
    </xf>
    <xf numFmtId="2" fontId="4" fillId="7" borderId="2" xfId="1" applyNumberFormat="1" applyFont="1" applyFill="1" applyBorder="1" applyAlignment="1">
      <alignment horizontal="center"/>
    </xf>
    <xf numFmtId="2" fontId="4" fillId="2" borderId="2" xfId="1" applyNumberFormat="1" applyFont="1" applyFill="1" applyBorder="1" applyAlignment="1">
      <alignment horizontal="center"/>
    </xf>
    <xf numFmtId="164" fontId="12" fillId="9" borderId="1" xfId="0" applyNumberFormat="1" applyFont="1" applyFill="1" applyBorder="1" applyAlignment="1">
      <alignment vertical="center"/>
    </xf>
    <xf numFmtId="164" fontId="12" fillId="9" borderId="10" xfId="0" applyNumberFormat="1" applyFont="1" applyFill="1" applyBorder="1" applyAlignment="1">
      <alignment vertical="center"/>
    </xf>
    <xf numFmtId="164" fontId="12" fillId="9" borderId="7" xfId="0" applyNumberFormat="1" applyFont="1" applyFill="1" applyBorder="1" applyAlignment="1">
      <alignment vertical="center"/>
    </xf>
    <xf numFmtId="164" fontId="12" fillId="9" borderId="9" xfId="0" applyNumberFormat="1" applyFont="1" applyFill="1" applyBorder="1" applyAlignment="1">
      <alignment vertical="center"/>
    </xf>
    <xf numFmtId="164" fontId="12" fillId="9" borderId="6" xfId="0" applyNumberFormat="1" applyFont="1" applyFill="1" applyBorder="1" applyAlignment="1">
      <alignment vertical="center"/>
    </xf>
    <xf numFmtId="164" fontId="12" fillId="5" borderId="2" xfId="0" applyNumberFormat="1" applyFont="1" applyFill="1" applyBorder="1" applyAlignment="1">
      <alignment vertical="center"/>
    </xf>
    <xf numFmtId="164" fontId="12" fillId="5" borderId="3" xfId="0" applyNumberFormat="1" applyFont="1" applyFill="1" applyBorder="1" applyAlignment="1">
      <alignment vertical="center"/>
    </xf>
    <xf numFmtId="164" fontId="9" fillId="5" borderId="1" xfId="0" applyNumberFormat="1" applyFont="1" applyFill="1" applyBorder="1" applyAlignment="1">
      <alignment vertical="center"/>
    </xf>
    <xf numFmtId="164" fontId="9" fillId="5" borderId="10" xfId="0" applyNumberFormat="1" applyFont="1" applyFill="1" applyBorder="1" applyAlignment="1">
      <alignment vertical="center"/>
    </xf>
    <xf numFmtId="164" fontId="12" fillId="9" borderId="2" xfId="0" applyNumberFormat="1" applyFont="1" applyFill="1" applyBorder="1" applyAlignment="1">
      <alignment vertical="center"/>
    </xf>
    <xf numFmtId="164" fontId="9" fillId="9" borderId="1" xfId="0" applyNumberFormat="1" applyFont="1" applyFill="1" applyBorder="1" applyAlignment="1">
      <alignment vertical="center"/>
    </xf>
    <xf numFmtId="164" fontId="12" fillId="8" borderId="3" xfId="0" applyNumberFormat="1" applyFont="1" applyFill="1" applyBorder="1" applyAlignment="1">
      <alignment vertical="center"/>
    </xf>
    <xf numFmtId="164" fontId="12" fillId="8" borderId="2" xfId="0" applyNumberFormat="1" applyFont="1" applyFill="1" applyBorder="1" applyAlignment="1">
      <alignment vertical="center"/>
    </xf>
    <xf numFmtId="164" fontId="12" fillId="9" borderId="3" xfId="0" applyNumberFormat="1" applyFont="1" applyFill="1" applyBorder="1" applyAlignment="1">
      <alignment vertical="center"/>
    </xf>
    <xf numFmtId="2" fontId="2" fillId="5" borderId="1" xfId="1" applyNumberFormat="1" applyFont="1" applyFill="1" applyBorder="1" applyAlignment="1">
      <alignment vertical="center"/>
    </xf>
    <xf numFmtId="2" fontId="2" fillId="5" borderId="2" xfId="1" applyNumberFormat="1" applyFont="1" applyFill="1" applyBorder="1" applyAlignment="1">
      <alignment vertical="center"/>
    </xf>
    <xf numFmtId="2" fontId="2" fillId="5" borderId="2" xfId="1" applyNumberFormat="1" applyFont="1" applyFill="1" applyBorder="1" applyAlignment="1">
      <alignment horizontal="right" vertical="center"/>
    </xf>
    <xf numFmtId="164" fontId="2" fillId="5" borderId="1" xfId="0" applyNumberFormat="1" applyFont="1" applyFill="1" applyBorder="1" applyAlignment="1">
      <alignment vertical="center"/>
    </xf>
    <xf numFmtId="164" fontId="2" fillId="5" borderId="9" xfId="0" applyNumberFormat="1" applyFont="1" applyFill="1" applyBorder="1" applyAlignment="1">
      <alignment horizontal="right" vertical="center"/>
    </xf>
    <xf numFmtId="164" fontId="2" fillId="5" borderId="2" xfId="0" applyNumberFormat="1" applyFont="1" applyFill="1" applyBorder="1" applyAlignment="1">
      <alignment vertical="center"/>
    </xf>
    <xf numFmtId="164" fontId="2" fillId="5" borderId="2" xfId="0" applyNumberFormat="1" applyFont="1" applyFill="1" applyBorder="1" applyAlignment="1">
      <alignment horizontal="right" vertical="center"/>
    </xf>
    <xf numFmtId="164" fontId="12" fillId="5" borderId="10" xfId="0" applyNumberFormat="1" applyFont="1" applyFill="1" applyBorder="1" applyAlignment="1">
      <alignment vertical="center"/>
    </xf>
    <xf numFmtId="164" fontId="12" fillId="5" borderId="1" xfId="0" applyNumberFormat="1" applyFont="1" applyFill="1" applyBorder="1" applyAlignment="1">
      <alignment vertical="center"/>
    </xf>
    <xf numFmtId="164" fontId="2" fillId="5" borderId="7" xfId="0" applyNumberFormat="1" applyFont="1" applyFill="1" applyBorder="1" applyAlignment="1">
      <alignment vertical="center"/>
    </xf>
    <xf numFmtId="164" fontId="2" fillId="5" borderId="10" xfId="0" applyNumberFormat="1" applyFont="1" applyFill="1" applyBorder="1" applyAlignment="1">
      <alignment horizontal="right" vertical="center"/>
    </xf>
    <xf numFmtId="164" fontId="12" fillId="5" borderId="9" xfId="0" applyNumberFormat="1" applyFont="1" applyFill="1" applyBorder="1" applyAlignment="1">
      <alignment vertical="center"/>
    </xf>
    <xf numFmtId="164" fontId="2" fillId="8" borderId="2" xfId="0" applyNumberFormat="1" applyFont="1" applyFill="1" applyBorder="1" applyAlignment="1">
      <alignment horizontal="right" vertical="center"/>
    </xf>
    <xf numFmtId="0" fontId="4" fillId="2" borderId="1" xfId="2" applyBorder="1" applyAlignment="1">
      <alignment horizontal="left" vertical="top" wrapText="1"/>
    </xf>
    <xf numFmtId="0" fontId="0" fillId="0" borderId="0" xfId="0"/>
    <xf numFmtId="0" fontId="4" fillId="2" borderId="2" xfId="2" applyBorder="1"/>
    <xf numFmtId="0" fontId="4" fillId="2" borderId="1" xfId="2" applyBorder="1"/>
    <xf numFmtId="0" fontId="4" fillId="2" borderId="2" xfId="2" applyBorder="1" applyAlignment="1">
      <alignment vertical="top" wrapText="1"/>
    </xf>
    <xf numFmtId="0" fontId="4" fillId="2" borderId="2" xfId="2" applyBorder="1" applyAlignment="1">
      <alignment vertical="top"/>
    </xf>
    <xf numFmtId="0" fontId="4" fillId="2" borderId="2" xfId="2" applyBorder="1" applyAlignment="1">
      <alignment horizontal="left" vertical="top" wrapText="1"/>
    </xf>
    <xf numFmtId="0" fontId="0" fillId="0" borderId="0" xfId="0"/>
    <xf numFmtId="0" fontId="0" fillId="0" borderId="0" xfId="0" applyFill="1"/>
    <xf numFmtId="0" fontId="0" fillId="0" borderId="0" xfId="0" applyFill="1" applyBorder="1"/>
    <xf numFmtId="0" fontId="11" fillId="0" borderId="0" xfId="2" applyFont="1" applyFill="1" applyBorder="1" applyAlignment="1">
      <alignment wrapText="1"/>
    </xf>
    <xf numFmtId="0" fontId="11" fillId="0" borderId="0" xfId="2" applyFont="1" applyFill="1" applyBorder="1" applyAlignment="1">
      <alignment vertical="top" wrapText="1"/>
    </xf>
    <xf numFmtId="0" fontId="11" fillId="0" borderId="0" xfId="2" applyFont="1" applyFill="1" applyBorder="1" applyAlignment="1">
      <alignment horizontal="left" vertical="top" wrapText="1"/>
    </xf>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30" fillId="0" borderId="0" xfId="2" applyFont="1" applyFill="1"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14" fontId="17" fillId="5" borderId="1" xfId="0" applyNumberFormat="1" applyFont="1" applyFill="1" applyBorder="1" applyAlignment="1">
      <alignment horizontal="center" vertical="center" wrapText="1"/>
    </xf>
    <xf numFmtId="0" fontId="2" fillId="5" borderId="3" xfId="6" applyNumberFormat="1" applyFont="1" applyFill="1" applyBorder="1" applyAlignment="1">
      <alignment horizontal="center" vertical="center" wrapText="1"/>
    </xf>
    <xf numFmtId="0" fontId="0" fillId="0" borderId="0" xfId="0"/>
    <xf numFmtId="0" fontId="34" fillId="10" borderId="2" xfId="6" applyFont="1" applyBorder="1" applyAlignment="1">
      <alignment horizontal="right" vertical="center" wrapText="1"/>
    </xf>
    <xf numFmtId="0" fontId="0" fillId="0" borderId="0" xfId="0" applyAlignment="1">
      <alignment horizontal="right"/>
    </xf>
    <xf numFmtId="49" fontId="0" fillId="0" borderId="0" xfId="0" applyNumberFormat="1" applyFont="1" applyFill="1" applyAlignment="1">
      <alignment shrinkToFit="1"/>
    </xf>
    <xf numFmtId="0" fontId="17" fillId="5" borderId="8" xfId="0" applyNumberFormat="1" applyFont="1" applyFill="1" applyBorder="1" applyAlignment="1">
      <alignment vertical="center" wrapText="1"/>
    </xf>
    <xf numFmtId="0" fontId="0" fillId="0" borderId="0" xfId="0" applyNumberFormat="1" applyAlignment="1"/>
    <xf numFmtId="0" fontId="37" fillId="2" borderId="2" xfId="2" applyFont="1" applyBorder="1" applyAlignment="1">
      <alignment horizontal="left" vertical="top" wrapText="1"/>
    </xf>
    <xf numFmtId="0" fontId="37" fillId="2" borderId="1" xfId="2" applyFont="1" applyBorder="1" applyAlignment="1">
      <alignment horizontal="left" vertical="top" wrapText="1"/>
    </xf>
    <xf numFmtId="0" fontId="31" fillId="2" borderId="1" xfId="2" applyFont="1" applyBorder="1" applyAlignment="1">
      <alignment horizontal="left" vertical="top" wrapText="1"/>
    </xf>
    <xf numFmtId="0" fontId="37" fillId="2" borderId="2" xfId="2" applyNumberFormat="1" applyFont="1" applyBorder="1" applyAlignment="1">
      <alignment horizontal="left" wrapText="1"/>
    </xf>
    <xf numFmtId="0" fontId="37" fillId="2" borderId="2" xfId="2" applyNumberFormat="1" applyFont="1" applyBorder="1" applyAlignment="1">
      <alignment horizontal="left" wrapText="1"/>
    </xf>
    <xf numFmtId="0" fontId="39" fillId="2" borderId="1" xfId="2" applyFont="1" applyBorder="1" applyAlignment="1">
      <alignment horizontal="left" vertical="top" wrapText="1"/>
    </xf>
    <xf numFmtId="0" fontId="4" fillId="2" borderId="2" xfId="2" applyBorder="1" applyAlignment="1">
      <alignment horizontal="left" vertical="top"/>
    </xf>
    <xf numFmtId="0" fontId="41" fillId="2" borderId="2" xfId="2" applyFont="1" applyBorder="1" applyAlignment="1">
      <alignment horizontal="left" vertical="top"/>
    </xf>
    <xf numFmtId="0" fontId="37" fillId="2" borderId="2" xfId="2" applyNumberFormat="1" applyFont="1" applyBorder="1" applyAlignment="1">
      <alignment horizontal="left" wrapText="1"/>
    </xf>
    <xf numFmtId="0" fontId="0" fillId="0" borderId="0" xfId="0"/>
    <xf numFmtId="0" fontId="11" fillId="0" borderId="0" xfId="2" applyFont="1" applyFill="1" applyBorder="1" applyAlignment="1">
      <alignment wrapText="1"/>
    </xf>
    <xf numFmtId="0" fontId="0" fillId="0" borderId="0" xfId="0"/>
    <xf numFmtId="0" fontId="4" fillId="2" borderId="2" xfId="2" applyBorder="1" applyAlignment="1">
      <alignment horizontal="left" vertical="top" wrapText="1"/>
    </xf>
    <xf numFmtId="0" fontId="0" fillId="0" borderId="0" xfId="0" applyAlignment="1">
      <alignment horizontal="left" vertical="top"/>
    </xf>
    <xf numFmtId="0" fontId="39" fillId="2" borderId="2" xfId="2" applyFont="1" applyBorder="1" applyAlignment="1">
      <alignment horizontal="left" vertical="top" wrapText="1"/>
    </xf>
    <xf numFmtId="0" fontId="31" fillId="2" borderId="12" xfId="2" applyFont="1" applyBorder="1" applyAlignment="1">
      <alignment horizontal="left" vertical="top" wrapText="1"/>
    </xf>
    <xf numFmtId="14" fontId="31" fillId="2" borderId="2" xfId="2" applyNumberFormat="1" applyFont="1" applyBorder="1" applyAlignment="1">
      <alignment horizontal="left" vertical="top" wrapText="1"/>
    </xf>
    <xf numFmtId="3" fontId="31" fillId="2" borderId="2" xfId="2" applyNumberFormat="1" applyFont="1" applyBorder="1" applyAlignment="1">
      <alignment vertical="top" wrapText="1"/>
    </xf>
    <xf numFmtId="0" fontId="31" fillId="2" borderId="2" xfId="2" applyNumberFormat="1" applyFont="1" applyBorder="1" applyAlignment="1">
      <alignment horizontal="left" vertical="top" wrapText="1"/>
    </xf>
    <xf numFmtId="3" fontId="31" fillId="2" borderId="2" xfId="2" applyNumberFormat="1" applyFont="1" applyBorder="1" applyAlignment="1">
      <alignment horizontal="left" vertical="top" wrapText="1"/>
    </xf>
    <xf numFmtId="0" fontId="31" fillId="2" borderId="2" xfId="2" applyFont="1" applyBorder="1" applyAlignment="1">
      <alignment horizontal="left" vertical="top" wrapText="1"/>
    </xf>
    <xf numFmtId="9" fontId="31" fillId="2" borderId="2" xfId="1" applyFont="1" applyFill="1" applyBorder="1" applyAlignment="1">
      <alignment horizontal="left" vertical="top" wrapText="1"/>
    </xf>
    <xf numFmtId="9" fontId="31" fillId="2" borderId="2" xfId="2" applyNumberFormat="1" applyFont="1" applyBorder="1" applyAlignment="1">
      <alignment horizontal="left" vertical="top" wrapText="1"/>
    </xf>
    <xf numFmtId="3" fontId="31" fillId="10" borderId="2" xfId="6" applyNumberFormat="1" applyFont="1" applyBorder="1" applyAlignment="1">
      <alignment horizontal="right" vertical="top" wrapText="1"/>
    </xf>
    <xf numFmtId="0" fontId="39" fillId="2" borderId="2" xfId="2" applyFont="1" applyBorder="1" applyAlignment="1">
      <alignment horizontal="left" vertical="top" wrapText="1"/>
    </xf>
    <xf numFmtId="0" fontId="31" fillId="2" borderId="12" xfId="2" applyFont="1" applyBorder="1" applyAlignment="1">
      <alignment horizontal="left" vertical="top" wrapText="1"/>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0" fillId="0" borderId="0" xfId="2" applyFont="1" applyFill="1" applyBorder="1" applyAlignment="1">
      <alignment horizontal="left" vertical="top" wrapText="1"/>
    </xf>
    <xf numFmtId="0" fontId="37" fillId="2" borderId="2" xfId="2" applyNumberFormat="1" applyFont="1" applyBorder="1" applyAlignment="1">
      <alignment horizontal="left" wrapText="1"/>
    </xf>
    <xf numFmtId="0" fontId="39" fillId="2" borderId="2" xfId="2" applyFont="1" applyBorder="1" applyAlignment="1">
      <alignment horizontal="left" vertical="top" wrapText="1"/>
    </xf>
    <xf numFmtId="0" fontId="31" fillId="2" borderId="13" xfId="2" applyFont="1" applyBorder="1" applyAlignment="1">
      <alignment horizontal="left" vertical="top" wrapText="1"/>
    </xf>
    <xf numFmtId="0" fontId="31" fillId="2" borderId="12" xfId="2" applyFont="1" applyBorder="1" applyAlignment="1">
      <alignment horizontal="left" vertical="top" wrapText="1"/>
    </xf>
    <xf numFmtId="0" fontId="8" fillId="5" borderId="3" xfId="0" applyFont="1" applyFill="1" applyBorder="1" applyAlignment="1">
      <alignment vertical="center"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22" fillId="5" borderId="3" xfId="0" applyFont="1" applyFill="1" applyBorder="1" applyAlignment="1" applyProtection="1">
      <alignment horizontal="left" vertical="center" wrapText="1"/>
      <protection locked="0"/>
    </xf>
    <xf numFmtId="0" fontId="22" fillId="5" borderId="4"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left" vertical="center" wrapText="1"/>
      <protection locked="0"/>
    </xf>
    <xf numFmtId="0" fontId="34" fillId="10" borderId="3" xfId="6" applyFont="1" applyBorder="1" applyAlignment="1">
      <alignment horizontal="center" vertical="center"/>
    </xf>
    <xf numFmtId="0" fontId="34" fillId="10" borderId="5" xfId="6" applyFont="1" applyBorder="1" applyAlignment="1">
      <alignment horizontal="center" vertical="center"/>
    </xf>
    <xf numFmtId="49" fontId="1" fillId="5" borderId="14" xfId="0" applyNumberFormat="1" applyFont="1" applyFill="1" applyBorder="1" applyAlignment="1">
      <alignment horizontal="left" vertical="top" wrapText="1"/>
    </xf>
    <xf numFmtId="49" fontId="1" fillId="5" borderId="15" xfId="0" applyNumberFormat="1" applyFont="1" applyFill="1" applyBorder="1" applyAlignment="1">
      <alignment horizontal="left" vertical="top" wrapText="1"/>
    </xf>
    <xf numFmtId="49" fontId="1" fillId="5" borderId="13"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0" fillId="0" borderId="12" xfId="0" applyBorder="1" applyAlignment="1"/>
    <xf numFmtId="14" fontId="17" fillId="5" borderId="6" xfId="0" applyNumberFormat="1" applyFont="1" applyFill="1" applyBorder="1" applyAlignment="1">
      <alignment horizontal="center" vertical="center" wrapText="1"/>
    </xf>
    <xf numFmtId="14" fontId="17" fillId="5" borderId="1" xfId="0" applyNumberFormat="1" applyFont="1" applyFill="1" applyBorder="1" applyAlignment="1">
      <alignment horizontal="center" vertical="center" wrapText="1"/>
    </xf>
    <xf numFmtId="0" fontId="17" fillId="5" borderId="6" xfId="0" applyNumberFormat="1" applyFont="1" applyFill="1" applyBorder="1" applyAlignment="1">
      <alignment horizontal="center" vertical="center" wrapText="1"/>
    </xf>
    <xf numFmtId="0" fontId="17" fillId="5" borderId="1"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8" fillId="5" borderId="10" xfId="0" applyFont="1" applyFill="1" applyBorder="1" applyAlignment="1">
      <alignment vertical="center" wrapText="1"/>
    </xf>
    <xf numFmtId="0" fontId="8" fillId="5" borderId="11" xfId="0" applyFont="1" applyFill="1" applyBorder="1" applyAlignment="1">
      <alignment vertical="center" wrapText="1"/>
    </xf>
    <xf numFmtId="49" fontId="23" fillId="5" borderId="4" xfId="0" applyNumberFormat="1" applyFont="1" applyFill="1" applyBorder="1" applyAlignment="1" applyProtection="1">
      <alignment horizontal="left" wrapText="1"/>
      <protection locked="0"/>
    </xf>
    <xf numFmtId="49" fontId="23" fillId="5" borderId="5" xfId="0" applyNumberFormat="1" applyFont="1" applyFill="1" applyBorder="1" applyAlignment="1" applyProtection="1">
      <alignment horizontal="left" wrapText="1"/>
      <protection locked="0"/>
    </xf>
    <xf numFmtId="0" fontId="2" fillId="5" borderId="3" xfId="6"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2" fillId="5" borderId="4" xfId="6" applyNumberFormat="1"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0" fillId="5" borderId="2" xfId="0" applyFill="1" applyBorder="1" applyAlignment="1">
      <alignment horizontal="center" vertical="center"/>
    </xf>
    <xf numFmtId="0" fontId="17" fillId="5" borderId="3" xfId="0" applyFont="1" applyFill="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7" fillId="5" borderId="3" xfId="0" applyFont="1" applyFill="1" applyBorder="1" applyAlignment="1">
      <alignment horizontal="center" vertical="center" wrapText="1"/>
    </xf>
    <xf numFmtId="0" fontId="10" fillId="5" borderId="3" xfId="0" applyNumberFormat="1" applyFont="1" applyFill="1" applyBorder="1" applyAlignment="1">
      <alignment horizontal="center" vertical="center" wrapText="1"/>
    </xf>
    <xf numFmtId="0" fontId="10" fillId="5" borderId="4" xfId="0" applyNumberFormat="1" applyFont="1" applyFill="1" applyBorder="1" applyAlignment="1">
      <alignment horizontal="center" vertical="center" wrapText="1"/>
    </xf>
    <xf numFmtId="0" fontId="10" fillId="5" borderId="5" xfId="0" applyNumberFormat="1" applyFont="1" applyFill="1" applyBorder="1" applyAlignment="1">
      <alignment horizontal="center" vertical="center" wrapText="1"/>
    </xf>
    <xf numFmtId="0" fontId="2" fillId="5" borderId="6" xfId="0" applyNumberFormat="1" applyFont="1" applyFill="1" applyBorder="1" applyAlignment="1">
      <alignment horizontal="center" vertical="center" wrapText="1"/>
    </xf>
    <xf numFmtId="0" fontId="2" fillId="5" borderId="7"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45" fillId="0" borderId="15" xfId="0" applyFont="1" applyBorder="1" applyAlignment="1">
      <alignment horizontal="left"/>
    </xf>
    <xf numFmtId="14" fontId="2" fillId="5" borderId="2" xfId="0" applyNumberFormat="1" applyFont="1" applyFill="1" applyBorder="1" applyAlignment="1">
      <alignment horizontal="center" vertical="center" wrapText="1"/>
    </xf>
    <xf numFmtId="14" fontId="0" fillId="0" borderId="2" xfId="0" applyNumberFormat="1" applyBorder="1" applyAlignment="1">
      <alignment horizontal="center" vertical="center" wrapText="1"/>
    </xf>
    <xf numFmtId="0" fontId="15" fillId="5" borderId="5" xfId="0" applyFont="1" applyFill="1" applyBorder="1" applyAlignment="1">
      <alignment horizontal="center" vertical="center" wrapText="1"/>
    </xf>
    <xf numFmtId="0" fontId="2" fillId="5"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2" fillId="5" borderId="2" xfId="0" applyFont="1" applyFill="1" applyBorder="1" applyAlignment="1">
      <alignment horizontal="center"/>
    </xf>
    <xf numFmtId="0" fontId="12" fillId="5" borderId="2" xfId="0" applyFont="1" applyFill="1" applyBorder="1" applyAlignment="1"/>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0" borderId="5" xfId="0" applyBorder="1" applyAlignment="1"/>
    <xf numFmtId="0" fontId="0" fillId="5" borderId="4" xfId="0" applyFill="1" applyBorder="1" applyAlignment="1"/>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9" fontId="2" fillId="5" borderId="3" xfId="1" quotePrefix="1" applyFont="1" applyFill="1" applyBorder="1" applyAlignment="1">
      <alignment horizontal="center" vertical="center" wrapText="1"/>
    </xf>
    <xf numFmtId="9" fontId="0" fillId="5" borderId="4" xfId="1" applyFont="1" applyFill="1" applyBorder="1" applyAlignment="1">
      <alignment horizontal="center" vertical="center" wrapText="1"/>
    </xf>
    <xf numFmtId="9" fontId="0" fillId="5" borderId="5" xfId="1" applyFont="1" applyFill="1" applyBorder="1" applyAlignment="1">
      <alignment horizontal="center" vertical="center" wrapText="1"/>
    </xf>
    <xf numFmtId="9" fontId="2" fillId="5" borderId="3" xfId="1" applyFont="1" applyFill="1" applyBorder="1" applyAlignment="1">
      <alignment horizontal="center" vertical="center" wrapText="1"/>
    </xf>
    <xf numFmtId="0" fontId="0" fillId="5" borderId="5" xfId="0" applyFill="1" applyBorder="1" applyAlignment="1"/>
    <xf numFmtId="0" fontId="0" fillId="0" borderId="2" xfId="0" applyBorder="1" applyAlignment="1"/>
    <xf numFmtId="0" fontId="2" fillId="6" borderId="2"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9" fontId="1" fillId="5" borderId="3" xfId="0" applyNumberFormat="1" applyFont="1" applyFill="1" applyBorder="1" applyAlignment="1">
      <alignment horizontal="left" vertical="top" wrapText="1"/>
    </xf>
    <xf numFmtId="49" fontId="1" fillId="5" borderId="4" xfId="0" applyNumberFormat="1" applyFont="1" applyFill="1" applyBorder="1" applyAlignment="1">
      <alignment horizontal="left" vertical="top" wrapText="1"/>
    </xf>
    <xf numFmtId="49" fontId="1" fillId="5" borderId="5" xfId="0" applyNumberFormat="1" applyFont="1" applyFill="1" applyBorder="1" applyAlignment="1">
      <alignment horizontal="left" vertical="top" wrapText="1"/>
    </xf>
    <xf numFmtId="0" fontId="8" fillId="5" borderId="2" xfId="0" applyFont="1" applyFill="1" applyBorder="1" applyAlignment="1">
      <alignment vertical="center" wrapText="1"/>
    </xf>
    <xf numFmtId="0" fontId="0" fillId="5" borderId="2" xfId="0" applyFill="1" applyBorder="1" applyAlignment="1"/>
    <xf numFmtId="0" fontId="12" fillId="5" borderId="7" xfId="0" applyFont="1" applyFill="1" applyBorder="1" applyAlignment="1">
      <alignment horizontal="center" vertical="center" wrapText="1"/>
    </xf>
    <xf numFmtId="0" fontId="0" fillId="0" borderId="7" xfId="0" applyFont="1" applyBorder="1" applyAlignment="1">
      <alignment vertical="center"/>
    </xf>
    <xf numFmtId="0" fontId="0" fillId="0" borderId="1" xfId="0" applyFont="1" applyBorder="1" applyAlignment="1">
      <alignment vertical="center"/>
    </xf>
    <xf numFmtId="0" fontId="12" fillId="6" borderId="2" xfId="0" applyFont="1" applyFill="1" applyBorder="1" applyAlignment="1">
      <alignment horizontal="left" vertical="center" wrapText="1" shrinkToFit="1"/>
    </xf>
  </cellXfs>
  <cellStyles count="12">
    <cellStyle name="Accent1" xfId="3" builtinId="29"/>
    <cellStyle name="Accent2" xfId="4" builtinId="33"/>
    <cellStyle name="Good" xfId="2" builtinId="26"/>
    <cellStyle name="Hyperlink" xfId="5" builtinId="8"/>
    <cellStyle name="Neutral" xfId="6" builtinId="28"/>
    <cellStyle name="Normal" xfId="0" builtinId="0"/>
    <cellStyle name="Normal 2" xfId="8" xr:uid="{00000000-0005-0000-0000-000006000000}"/>
    <cellStyle name="Normal 3" xfId="9" xr:uid="{00000000-0005-0000-0000-000007000000}"/>
    <cellStyle name="Normal 4" xfId="10" xr:uid="{00000000-0005-0000-0000-000008000000}"/>
    <cellStyle name="Normal 5" xfId="11" xr:uid="{00000000-0005-0000-0000-000009000000}"/>
    <cellStyle name="Note" xfId="7" builtin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styles" Target="styles.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theme" Target="theme/theme1.xml"/><Relationship Id="rId20" Type="http://schemas.openxmlformats.org/officeDocument/2006/relationships/externalLink" Target="externalLinks/externalLink7.xml"/><Relationship Id="rId4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628650</xdr:colOff>
      <xdr:row>21</xdr:row>
      <xdr:rowOff>152400</xdr:rowOff>
    </xdr:from>
    <xdr:to>
      <xdr:col>0</xdr:col>
      <xdr:colOff>6096000</xdr:colOff>
      <xdr:row>39</xdr:row>
      <xdr:rowOff>95250</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5381625"/>
          <a:ext cx="54673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581025</xdr:colOff>
      <xdr:row>51</xdr:row>
      <xdr:rowOff>180975</xdr:rowOff>
    </xdr:from>
    <xdr:to>
      <xdr:col>4</xdr:col>
      <xdr:colOff>152400</xdr:colOff>
      <xdr:row>77</xdr:row>
      <xdr:rowOff>38100</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11039475"/>
          <a:ext cx="9772650" cy="481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ANM%20plana%20pielikumi%20LV-23.02.2021-IE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2-09_ANM%20plana%20pielikumi%20LV_IZM_skolu_tikl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kmin-my.sharepoint.com/personal/diana_korklisa_em_gov_lv/Documents/ANM%20pl&#257;na%20pielikumi_NP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ANM%20pl&#257;na%20pielikumi_2104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ANM%20pl&#257;na%20pielikumi_20042021_Vkan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2.23_ANM%20plana%20pielikumi%20LV%20(TM%20pre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Q5M1IEHD\2021-02-09_ANM%20plana%20pielikumi%20LV%20(003)_11.02.2020.%20-%20Cop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SM%202%20prioritate%204-ANM%20plana%20pielikumi%20LV%20_0104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2-09_ANM%20plana%20pielikumi%20LV_IZM%20(0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vide.sharepoint.com/sites/IPD/Koplietojamie%20dokumenti/RIKTIN/RRF%20pl&#257;ns/RRF_01.03.2021/2021-02-09_ANM%20plana%20pielikumi%20LV-19.02.202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vide.sharepoint.com/sites/IPD/Koplietojamie%20dokumenti/RIKTIN/RRF%20pl&#257;ns/RRF_01.03.2021/2021-02-09_ANM%20plana%20pielikumi%20LV_FID-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MONA~1.INN\AppData\Local\Temp\2021-02-22_ANM%20plana%20pielikumi%20LV_FID020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kmin-my.sharepoint.com/personal/ilze_eberharde_em_gov_lv/Documents/RRF/2021-03-15_ANM%20plana%20pielikumi%20LV_31.03.2021%20(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4-08_ANM%20plana%20pielikumi_VID%20M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ANM%20pl&#257;na%20pielikumi_09042021_IZM%20(0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fsd-ozols\AppData\Local\Microsoft\Windows\INetCache\Content.Outlook\7DCY4GIE\Copy%20of%202021-02-22_ANM%20plana%20pielikumi%20LV.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fsd-ozols\AppData\Local\Microsoft\Windows\INetCache\Content.Outlook\7DCY4GIE\2021-02-15%20ANM%20plana%20pielikumi_maksim&#257;l&#25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3-15_ANM%20plana%20pielikumi%20LV(TM%200104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VU%20noda&#316;a\Dita%20Tetere\5.%20RRF\Preciz&#275;jumi%2031.03\EE_2021-03-15_ANM%20plana%20pielikumi%20LV_31.03.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3-15_ANM%20plana%20pielikumi%20LV_31.03.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ANM_piel_EFIN_05_04_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VK2021-03-15_ANM%20plana%20pielikumi%20L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pielik_ANM_excel_31.03.2021%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sd-jerke\AppData\Local\Microsoft\Windows\INetCache\Content.Outlook\LKNLNP3Y\2021-02-09_ANM%20plana%20pielikumi%20LV%20(VID_18.02.202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
      <sheetName val="T4a Investment baseline Input"/>
      <sheetName val="T4b Investment baseline Display"/>
      <sheetName val="Instructions - read this fir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s"/>
      <sheetName val="T1_Pick_List"/>
      <sheetName val="Measures"/>
      <sheetName val="T1 Milestones&amp;Targets"/>
      <sheetName val="T2 Green Digital &amp; Costs"/>
      <sheetName val="T3a Impact (qualitative)"/>
      <sheetName val="T3b Impact (quantitative)"/>
      <sheetName val="T4a Investment baseline Input"/>
      <sheetName val="T4b Investment baseline Display"/>
      <sheetName val="Instructions - read this fir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
      <sheetName val="T4a Investment baseline Input"/>
      <sheetName val="T4b Investment baseline Display"/>
      <sheetName val="Instructions - read this fir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Measur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Instructions - read this first"/>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T1 Milestones&amp;Targets (2)"/>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Sheet1"/>
      <sheetName val="T2 Green Digital &amp; Costs"/>
      <sheetName val="T1 Milestones&amp;Targe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Sheet1"/>
      <sheetName val="T2 Green Digital &amp; Costs"/>
      <sheetName val="T1 Milestones&amp;Targe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_min"/>
      <sheetName val="T3b Impact (quantitative)_max"/>
      <sheetName val="T4a Investment baseline Inp_min"/>
      <sheetName val="T4a Investment baseline Inp_max"/>
      <sheetName val="T4b Investment baseline Dis_min"/>
      <sheetName val="T4b Investment baseline Dis_max"/>
      <sheetName val="Instructions - read this fir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 val="Components"/>
      <sheetName val="Measures"/>
      <sheetName val="T1 Milestones&amp;Targets"/>
      <sheetName val="T2 Green Digital &amp; Costs"/>
      <sheetName val="T3a Impact (qualitative)"/>
      <sheetName val="T3b Impact (quantitative)"/>
      <sheetName val="T4a Investment baseline Input"/>
      <sheetName val="T4b Investment baseline Display"/>
      <sheetName val="Instructions - read this fir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_Pick_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c.europa.eu/eurostat/statistics-explained/index.php?title=Glossary:Classification_of_the_functions_of_government_(COFO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1.bin"/><Relationship Id="rId5" Type="http://schemas.openxmlformats.org/officeDocument/2006/relationships/hyperlink" Target="http://www.rbs.lv/lv/other-programs/financial-industry-education/acams-anti-money-laundering-specialist" TargetMode="Externa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c.europa.eu/eurostat/statistics-explained/index.php?title=Glossary:Classification_of_the_functions_of_government_(COF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01"/>
  <sheetViews>
    <sheetView topLeftCell="Q29" zoomScale="90" zoomScaleNormal="90" workbookViewId="0">
      <selection activeCell="Q45" sqref="Q45"/>
    </sheetView>
  </sheetViews>
  <sheetFormatPr defaultRowHeight="15" x14ac:dyDescent="0.25"/>
  <cols>
    <col min="1" max="2" width="14.7109375" customWidth="1"/>
    <col min="3" max="8" width="14.7109375" style="1" customWidth="1"/>
    <col min="9" max="9" width="53.7109375" style="1" bestFit="1" customWidth="1"/>
    <col min="10" max="11" width="14.7109375" style="1" customWidth="1"/>
    <col min="12" max="12" width="67.42578125" style="1" customWidth="1"/>
    <col min="13" max="13" width="131.28515625" style="79" customWidth="1"/>
    <col min="14" max="14" width="142.28515625" style="79" customWidth="1"/>
    <col min="16" max="16" width="47.7109375" bestFit="1" customWidth="1"/>
    <col min="17" max="17" width="144.5703125" bestFit="1" customWidth="1"/>
  </cols>
  <sheetData>
    <row r="1" spans="1:17" ht="45" x14ac:dyDescent="0.25">
      <c r="A1" s="3" t="s">
        <v>0</v>
      </c>
      <c r="B1" s="3" t="s">
        <v>1</v>
      </c>
      <c r="C1" s="4" t="s">
        <v>2</v>
      </c>
      <c r="D1" s="4" t="s">
        <v>3</v>
      </c>
      <c r="E1" s="4" t="s">
        <v>4</v>
      </c>
      <c r="F1" s="4" t="s">
        <v>5</v>
      </c>
      <c r="G1" s="4" t="s">
        <v>6</v>
      </c>
      <c r="H1" s="4" t="s">
        <v>7</v>
      </c>
      <c r="I1" s="4" t="s">
        <v>8</v>
      </c>
      <c r="J1" s="4" t="s">
        <v>9</v>
      </c>
      <c r="K1" s="4" t="s">
        <v>10</v>
      </c>
      <c r="L1" s="4" t="s">
        <v>11</v>
      </c>
      <c r="M1" s="77" t="s">
        <v>500</v>
      </c>
      <c r="N1" s="78" t="s">
        <v>501</v>
      </c>
      <c r="P1" s="7" t="s">
        <v>12</v>
      </c>
      <c r="Q1" s="7" t="s">
        <v>13</v>
      </c>
    </row>
    <row r="2" spans="1:17" x14ac:dyDescent="0.25">
      <c r="A2" t="s">
        <v>14</v>
      </c>
      <c r="B2" t="s">
        <v>15</v>
      </c>
      <c r="C2" s="8">
        <v>0</v>
      </c>
      <c r="D2" s="8">
        <v>0</v>
      </c>
      <c r="E2" s="8">
        <v>0</v>
      </c>
      <c r="F2" s="1" t="s">
        <v>16</v>
      </c>
      <c r="G2" s="1" t="s">
        <v>17</v>
      </c>
      <c r="H2" s="1" t="s">
        <v>18</v>
      </c>
      <c r="I2" s="1" t="s">
        <v>19</v>
      </c>
      <c r="J2" s="1" t="s">
        <v>490</v>
      </c>
      <c r="K2" s="1" t="s">
        <v>20</v>
      </c>
      <c r="L2" s="1" t="s">
        <v>21</v>
      </c>
      <c r="M2" s="79" t="s">
        <v>22</v>
      </c>
      <c r="N2" s="80" t="s">
        <v>23</v>
      </c>
      <c r="P2" t="str">
        <f>CONCATENATE(ROW(P2)-2," - ",Components!B2)</f>
        <v>0 - Kopumā</v>
      </c>
      <c r="Q2" t="str">
        <f>CONCATENATE(Measures!B3&amp;" - "&amp;Measures!D3)</f>
        <v>0 - kopumā - Plāna vispārējā ietekme</v>
      </c>
    </row>
    <row r="3" spans="1:17" x14ac:dyDescent="0.25">
      <c r="A3" t="s">
        <v>24</v>
      </c>
      <c r="B3" t="s">
        <v>25</v>
      </c>
      <c r="C3" s="8">
        <v>0.4</v>
      </c>
      <c r="D3" s="8">
        <v>0.4</v>
      </c>
      <c r="E3" s="8">
        <v>0.4</v>
      </c>
      <c r="F3" s="1" t="s">
        <v>26</v>
      </c>
      <c r="H3" s="1" t="s">
        <v>27</v>
      </c>
      <c r="I3" s="1" t="s">
        <v>28</v>
      </c>
      <c r="J3" s="1" t="s">
        <v>489</v>
      </c>
      <c r="K3" s="1" t="s">
        <v>615</v>
      </c>
      <c r="L3" s="1" t="s">
        <v>29</v>
      </c>
      <c r="M3" s="79" t="s">
        <v>30</v>
      </c>
      <c r="N3" s="80" t="s">
        <v>31</v>
      </c>
      <c r="P3" t="str">
        <f>CONCATENATE(ROW(P3)-2," - ",Components!B3)</f>
        <v>1 - Klimata pārmaiņas</v>
      </c>
      <c r="Q3" s="115" t="str">
        <f>CONCATENATE(Measures!B4&amp;" - "&amp;Measures!D4)</f>
        <v>1 - Klimata pārmaiņas - 1.1.1.r. Rīgas metropoles areāla transporta sistēmas zaļināšana</v>
      </c>
    </row>
    <row r="4" spans="1:17" x14ac:dyDescent="0.25">
      <c r="C4" s="8">
        <v>1</v>
      </c>
      <c r="D4" s="8">
        <v>1</v>
      </c>
      <c r="E4" s="8">
        <v>1</v>
      </c>
      <c r="I4" s="1" t="s">
        <v>32</v>
      </c>
      <c r="J4" s="1" t="s">
        <v>488</v>
      </c>
      <c r="L4" s="1" t="s">
        <v>33</v>
      </c>
      <c r="M4" s="79" t="s">
        <v>34</v>
      </c>
      <c r="N4" s="80" t="s">
        <v>35</v>
      </c>
      <c r="P4" t="str">
        <f>CONCATENATE(ROW(P4)-2," - ",Components!B4)</f>
        <v>2 - Digitālā transformācija</v>
      </c>
      <c r="Q4" s="136" t="str">
        <f>CONCATENATE(Measures!B5&amp;" - "&amp;Measures!D5)</f>
        <v>1 - Klimata pārmaiņas - 1.1.1.1.i. Konkurētspējīgs dzelzceļa pasažieru transports kopējā Rīgas pilsētas sabiedriskā transporta sistēmā</v>
      </c>
    </row>
    <row r="5" spans="1:17" x14ac:dyDescent="0.25">
      <c r="I5" s="1" t="s">
        <v>36</v>
      </c>
      <c r="J5" s="1" t="s">
        <v>487</v>
      </c>
      <c r="L5" s="1" t="s">
        <v>37</v>
      </c>
      <c r="M5" s="79" t="s">
        <v>38</v>
      </c>
      <c r="N5" s="80" t="s">
        <v>39</v>
      </c>
      <c r="P5" t="str">
        <f>CONCATENATE(ROW(P5)-2," - ",Components!B5)</f>
        <v>3 - Nevienlīdzības mazināšana</v>
      </c>
      <c r="Q5" s="136" t="str">
        <f>CONCATENATE(Measures!B6&amp;" - "&amp;Measures!D6)</f>
        <v>1 - Klimata pārmaiņas - 1.1.1.2.i. Videi draudzīgi uzlabojumi Rīgas pilsētas sabiedriskā transporta sistēmā</v>
      </c>
    </row>
    <row r="6" spans="1:17" x14ac:dyDescent="0.25">
      <c r="I6" s="1" t="s">
        <v>40</v>
      </c>
      <c r="L6" s="1" t="s">
        <v>41</v>
      </c>
      <c r="M6" s="79" t="s">
        <v>42</v>
      </c>
      <c r="N6" s="80" t="s">
        <v>43</v>
      </c>
      <c r="P6" t="str">
        <f>CONCATENATE(ROW(P6)-2," - ",Components!B6)</f>
        <v>4 - Veselība</v>
      </c>
      <c r="Q6" s="153" t="str">
        <f>CONCATENATE(Measures!B7&amp;" - "&amp;Measures!D7)</f>
        <v>1 - Klimata pārmaiņas - 1.1.1.3.i. Pilnveidota veloceļu infrastruktūra</v>
      </c>
    </row>
    <row r="7" spans="1:17" x14ac:dyDescent="0.25">
      <c r="I7" s="1" t="s">
        <v>44</v>
      </c>
      <c r="L7" s="1" t="s">
        <v>45</v>
      </c>
      <c r="M7" s="79" t="s">
        <v>46</v>
      </c>
      <c r="N7" s="80" t="s">
        <v>47</v>
      </c>
      <c r="P7" t="str">
        <f>CONCATENATE(ROW(P7)-2," - ",Components!B7)</f>
        <v>5 - Ekonomikas transformācija un produktivitāte</v>
      </c>
      <c r="Q7" s="153" t="str">
        <f>CONCATENATE(Measures!B8&amp;" - "&amp;Measures!D8)</f>
        <v>1 - Klimata pārmaiņas - 1.2.1.1.i. Daudzdzīvokļu māju energoefektivitātes uzlabošana un pāreja uz atjaunojamo energoresursu tehnoloģiju izmantošanu</v>
      </c>
    </row>
    <row r="8" spans="1:17" x14ac:dyDescent="0.25">
      <c r="L8" s="1" t="s">
        <v>48</v>
      </c>
      <c r="M8" s="79" t="s">
        <v>49</v>
      </c>
      <c r="N8" s="80" t="s">
        <v>50</v>
      </c>
      <c r="P8" t="str">
        <f>CONCATENATE(ROW(P8)-2," - ",Components!B8)</f>
        <v>6 - Likuma vara</v>
      </c>
      <c r="Q8" s="153" t="str">
        <f>CONCATENATE(Measures!B9&amp;" - "&amp;Measures!D9)</f>
        <v>1 - Klimata pārmaiņas - 1.2.1.2.i. Energoefektivitātes paaugstināšana uzņēmējdarbībā, ko nacionāli plānots ieviest kombinētā finanšu instrumenta veidā</v>
      </c>
    </row>
    <row r="9" spans="1:17" x14ac:dyDescent="0.25">
      <c r="L9" s="1" t="s">
        <v>51</v>
      </c>
      <c r="M9" s="79" t="s">
        <v>52</v>
      </c>
      <c r="N9" s="80" t="s">
        <v>53</v>
      </c>
      <c r="Q9" s="153" t="str">
        <f>CONCATENATE(Measures!B10&amp;" - "&amp;Measures!D10)</f>
        <v>1 - Klimata pārmaiņas - 1.2.1.3.i. Pašvaldību ēku un infrastruktūras uzlabošana, veicinot pāreju uz atjaunojamo energoresursu tehnoloģiju izmantošanu un uzlabojot energoefektivitāti</v>
      </c>
    </row>
    <row r="10" spans="1:17" x14ac:dyDescent="0.25">
      <c r="L10" s="1" t="s">
        <v>54</v>
      </c>
      <c r="M10" s="79" t="s">
        <v>55</v>
      </c>
      <c r="N10" s="80" t="s">
        <v>56</v>
      </c>
      <c r="Q10" s="153" t="str">
        <f>CONCATENATE(Measures!B11&amp;" - "&amp;Measures!D11)</f>
        <v>1 - Klimata pārmaiņas - 1.2.1.4.i. Energoefektivitātes uzlabošana valsts sektora ēkās, t.sk. vēsturiskajās ēkās</v>
      </c>
    </row>
    <row r="11" spans="1:17" x14ac:dyDescent="0.25">
      <c r="L11" s="1" t="s">
        <v>57</v>
      </c>
      <c r="M11" s="79" t="s">
        <v>58</v>
      </c>
      <c r="N11" s="80" t="s">
        <v>59</v>
      </c>
      <c r="Q11" s="153" t="str">
        <f>CONCATENATE(Measures!B12&amp;" - "&amp;Measures!D12)</f>
        <v xml:space="preserve">1 - Klimata pārmaiņas - 1.2.1.5.i. Elektroenerģijas pārvades un sadales tīklu modernizācija </v>
      </c>
    </row>
    <row r="12" spans="1:17" x14ac:dyDescent="0.25">
      <c r="L12" s="1" t="s">
        <v>60</v>
      </c>
      <c r="M12" s="79" t="s">
        <v>61</v>
      </c>
      <c r="N12" s="80" t="s">
        <v>62</v>
      </c>
      <c r="Q12" s="153" t="str">
        <f>CONCATENATE(Measures!B13&amp;" - "&amp;Measures!D13)</f>
        <v>1 - Klimata pārmaiņas - 1.3.1.r. Katastrofu pārvaldības sistēmas adaptācija klimata pārmaiņām, glābšanas un ātrās reaģēšanas dienestu koordinācijai</v>
      </c>
    </row>
    <row r="13" spans="1:17" x14ac:dyDescent="0.25">
      <c r="L13" s="1" t="s">
        <v>63</v>
      </c>
      <c r="M13" s="79" t="s">
        <v>64</v>
      </c>
      <c r="N13" s="80" t="s">
        <v>65</v>
      </c>
      <c r="Q13" s="153" t="str">
        <f>CONCATENATE(Measures!B14&amp;" - "&amp;Measures!D14)</f>
        <v>1 - Klimata pārmaiņas - 1.3.1.1.i. Glābšanas dienestu kapacitātes stiprināšana, īpaši VUGD infrastruktūras un materiāltehniskās bāzes modernizācija</v>
      </c>
    </row>
    <row r="14" spans="1:17" x14ac:dyDescent="0.25">
      <c r="L14" s="1" t="s">
        <v>66</v>
      </c>
      <c r="M14" s="79" t="s">
        <v>67</v>
      </c>
      <c r="N14" s="80" t="s">
        <v>68</v>
      </c>
      <c r="Q14" s="153" t="str">
        <f>CONCATENATE(Measures!B15&amp;" - "&amp;Measures!D15)</f>
        <v>1 - Klimata pārmaiņas - 1.3.1.2.i. Investīcijas plūdu risku mazināšanas infrastruktūrā</v>
      </c>
    </row>
    <row r="15" spans="1:17" x14ac:dyDescent="0.25">
      <c r="L15" s="1" t="s">
        <v>69</v>
      </c>
      <c r="M15" s="79" t="s">
        <v>70</v>
      </c>
      <c r="N15" s="80" t="s">
        <v>71</v>
      </c>
      <c r="Q15" s="153" t="str">
        <f>CONCATENATE(Measures!B16&amp;" - "&amp;Measures!D16)</f>
        <v>2 - Digitālā transformācija  - 2.1.1.r. Valsts procesu un pakalpojumu modernizācija un digitālā transformācija</v>
      </c>
    </row>
    <row r="16" spans="1:17" x14ac:dyDescent="0.25">
      <c r="L16" s="1" t="s">
        <v>72</v>
      </c>
      <c r="M16" s="79" t="s">
        <v>73</v>
      </c>
      <c r="N16" s="80" t="s">
        <v>74</v>
      </c>
      <c r="Q16" s="153" t="str">
        <f>CONCATENATE(Measures!B17&amp;" - "&amp;Measures!D17)</f>
        <v xml:space="preserve">2 - Digitālā transformācija  - 2.1.1.1.i. Pārvaldes modernizācija un pakalpojumu digitālā transformācija, tai skaitā uzņēmējdarbības vide </v>
      </c>
    </row>
    <row r="17" spans="12:17" x14ac:dyDescent="0.25">
      <c r="L17" s="1" t="s">
        <v>75</v>
      </c>
      <c r="M17" s="79" t="s">
        <v>76</v>
      </c>
      <c r="N17" s="80" t="s">
        <v>77</v>
      </c>
      <c r="Q17" s="153" t="str">
        <f>CONCATENATE(Measures!B18&amp;" - "&amp;Measures!D18)</f>
        <v>2 - Digitālā transformācija  - 2.1.2.r. Valsts IKT resursu izmantošanas efektivitātes un sadarbspējas paaugstināšana</v>
      </c>
    </row>
    <row r="18" spans="12:17" x14ac:dyDescent="0.25">
      <c r="L18" s="1" t="s">
        <v>78</v>
      </c>
      <c r="M18" s="79" t="s">
        <v>79</v>
      </c>
      <c r="N18" s="80" t="s">
        <v>80</v>
      </c>
      <c r="Q18" s="153" t="str">
        <f>CONCATENATE(Measures!B19&amp;" - "&amp;Measures!D19)</f>
        <v xml:space="preserve">2 - Digitālā transformācija  - 2.1.2.1.i. Pārvaldes centrālizētās platformas un sistēmas </v>
      </c>
    </row>
    <row r="19" spans="12:17" x14ac:dyDescent="0.25">
      <c r="L19" s="1" t="s">
        <v>81</v>
      </c>
      <c r="M19" s="79" t="s">
        <v>82</v>
      </c>
      <c r="N19" s="80" t="s">
        <v>83</v>
      </c>
      <c r="Q19" s="153" t="str">
        <f>CONCATENATE(Measures!B20&amp;" - "&amp;Measures!D20)</f>
        <v>2 - Digitālā transformācija  - 2.1.2.2.i. Latvijas nacionālais federētais mākonis</v>
      </c>
    </row>
    <row r="20" spans="12:17" x14ac:dyDescent="0.25">
      <c r="L20" s="1" t="s">
        <v>84</v>
      </c>
      <c r="M20" s="79" t="s">
        <v>85</v>
      </c>
      <c r="N20" s="80" t="s">
        <v>86</v>
      </c>
      <c r="Q20" s="153" t="str">
        <f>CONCATENATE(Measures!B21&amp;" - "&amp;Measures!D21)</f>
        <v>2 - Digitālā transformācija  - 2.1.3.r. Tautsaimniecības datu un digitālo pakalpojumu ekonomikas attīstība</v>
      </c>
    </row>
    <row r="21" spans="12:17" x14ac:dyDescent="0.25">
      <c r="L21" s="1" t="s">
        <v>87</v>
      </c>
      <c r="M21" s="79" t="s">
        <v>88</v>
      </c>
      <c r="N21" s="80" t="s">
        <v>89</v>
      </c>
      <c r="Q21" s="153" t="str">
        <f>CONCATENATE(Measures!B22&amp;" - "&amp;Measures!D22)</f>
        <v xml:space="preserve">2 - Digitālā transformācija  - 2.1.3.1.i. Datu pieejamība, koplietošana un analītika </v>
      </c>
    </row>
    <row r="22" spans="12:17" x14ac:dyDescent="0.25">
      <c r="L22" s="1" t="s">
        <v>90</v>
      </c>
      <c r="M22" s="79" t="s">
        <v>91</v>
      </c>
      <c r="N22" s="80" t="s">
        <v>92</v>
      </c>
      <c r="Q22" s="153" t="str">
        <f>CONCATENATE(Measures!B23&amp;" - "&amp;Measures!D23)</f>
        <v>2 - Digitālā transformācija  - 2.2.1.r. Uzņēmējdarbības digitālās transformācijas pilna cikla atbalsta izveide ar reģionālo tvērumu</v>
      </c>
    </row>
    <row r="23" spans="12:17" x14ac:dyDescent="0.25">
      <c r="L23" s="1" t="s">
        <v>93</v>
      </c>
      <c r="M23" s="79" t="s">
        <v>94</v>
      </c>
      <c r="N23" s="80" t="s">
        <v>95</v>
      </c>
      <c r="Q23" s="153" t="str">
        <f>CONCATENATE(Measures!B24&amp;" - "&amp;Measures!D24)</f>
        <v xml:space="preserve">2 - Digitālā transformācija  - 2.2.1.1.i. Atbalsts Digitālo inovāciju centru un reģionālo kontaktpunktu izveidei </v>
      </c>
    </row>
    <row r="24" spans="12:17" x14ac:dyDescent="0.25">
      <c r="L24" s="1" t="s">
        <v>96</v>
      </c>
      <c r="M24" s="79" t="s">
        <v>97</v>
      </c>
      <c r="N24" s="80" t="s">
        <v>98</v>
      </c>
      <c r="Q24" s="153" t="str">
        <f>CONCATENATE(Measures!B25&amp;" - "&amp;Measures!D25)</f>
        <v>2 - Digitālā transformācija  - 2.2.1.2.i. Atbalsts procesu digitalizācijai komercdarbībā</v>
      </c>
    </row>
    <row r="25" spans="12:17" x14ac:dyDescent="0.25">
      <c r="L25" s="1" t="s">
        <v>99</v>
      </c>
      <c r="M25" s="79" t="s">
        <v>100</v>
      </c>
      <c r="N25" s="80" t="s">
        <v>101</v>
      </c>
      <c r="Q25" s="153" t="str">
        <f>CONCATENATE(Measures!B26&amp;" - "&amp;Measures!D26)</f>
        <v>2 - Digitālā transformācija  - 2.2.1.3.i. Atbalsts jaunu produktu un pakalpojumu ieviešanai uzņēmējdarbībā</v>
      </c>
    </row>
    <row r="26" spans="12:17" x14ac:dyDescent="0.25">
      <c r="L26" s="1" t="s">
        <v>102</v>
      </c>
      <c r="M26" s="79" t="s">
        <v>103</v>
      </c>
      <c r="N26" s="80" t="s">
        <v>104</v>
      </c>
      <c r="Q26" s="153" t="str">
        <f>CONCATENATE(Measures!B27&amp;" - "&amp;Measures!D27)</f>
        <v>2 - Digitālā transformācija  - 2.2.1.4.i. Finanšu instrumenti komersantu digitālās transformācijas veicināšanai</v>
      </c>
    </row>
    <row r="27" spans="12:17" x14ac:dyDescent="0.25">
      <c r="L27" s="1" t="s">
        <v>105</v>
      </c>
      <c r="M27" s="79" t="s">
        <v>106</v>
      </c>
      <c r="N27" s="80" t="s">
        <v>107</v>
      </c>
      <c r="Q27" s="153" t="str">
        <f>CONCATENATE(Measures!B28&amp;" - "&amp;Measures!D28)</f>
        <v xml:space="preserve">2 - Digitālā transformācija  - 2.3.1.r. Ilgtspējīgas un sociāli atbildīgas atbalsta sistēmas pieaugušo izglītībai attīstība </v>
      </c>
    </row>
    <row r="28" spans="12:17" x14ac:dyDescent="0.25">
      <c r="L28" s="1" t="s">
        <v>108</v>
      </c>
      <c r="M28" s="79" t="s">
        <v>109</v>
      </c>
      <c r="N28" s="80" t="s">
        <v>110</v>
      </c>
      <c r="Q28" s="153" t="str">
        <f>CONCATENATE(Measures!B29&amp;" - "&amp;Measures!D29)</f>
        <v>2 - Digitālā transformācija  - 2.3.1.1.i. Augsta līmeņa digitālo prasmju apguves nodrošināšana</v>
      </c>
    </row>
    <row r="29" spans="12:17" x14ac:dyDescent="0.25">
      <c r="L29" s="1" t="s">
        <v>111</v>
      </c>
      <c r="M29" s="79" t="s">
        <v>112</v>
      </c>
      <c r="N29" s="80" t="s">
        <v>113</v>
      </c>
      <c r="Q29" s="153" t="str">
        <f>CONCATENATE(Measures!B30&amp;" - "&amp;Measures!D30)</f>
        <v>2 - Digitālā transformācija  - 2.3.1.2.i. Uzņēmumu digitālo prasmju attīstība</v>
      </c>
    </row>
    <row r="30" spans="12:17" x14ac:dyDescent="0.25">
      <c r="L30" s="1" t="s">
        <v>114</v>
      </c>
      <c r="M30" s="79" t="s">
        <v>115</v>
      </c>
      <c r="N30" s="80" t="s">
        <v>116</v>
      </c>
      <c r="Q30" s="153" t="str">
        <f>CONCATENATE(Measures!B31&amp;" - "&amp;Measures!D31)</f>
        <v>2 - Digitālā transformācija  - 2.3.1.3.i. Pašvadītas IKT speciālistu mācību pieejas attīstība</v>
      </c>
    </row>
    <row r="31" spans="12:17" x14ac:dyDescent="0.25">
      <c r="L31" s="1" t="s">
        <v>117</v>
      </c>
      <c r="M31" s="79" t="s">
        <v>118</v>
      </c>
      <c r="N31" s="80" t="s">
        <v>119</v>
      </c>
      <c r="Q31" s="153" t="str">
        <f>CONCATENATE(Measures!B32&amp;" - "&amp;Measures!D32)</f>
        <v xml:space="preserve">2 - Digitālā transformācija  - 2.3.1.4.i. Individuālo mācību kontu pieejas attīstība </v>
      </c>
    </row>
    <row r="32" spans="12:17" x14ac:dyDescent="0.25">
      <c r="L32" s="1" t="s">
        <v>120</v>
      </c>
      <c r="M32" s="79" t="s">
        <v>121</v>
      </c>
      <c r="N32" s="80" t="s">
        <v>122</v>
      </c>
      <c r="Q32" s="153" t="str">
        <f>CONCATENATE(Measures!B33&amp;" - "&amp;Measures!D33)</f>
        <v>2 - Digitālā transformācija  - 2.3.2.r. Digitālās prasmes sabiedrības un pārvaldes digitālajai transformācijai</v>
      </c>
    </row>
    <row r="33" spans="12:17" x14ac:dyDescent="0.25">
      <c r="L33" s="1" t="s">
        <v>123</v>
      </c>
      <c r="M33" s="79" t="s">
        <v>124</v>
      </c>
      <c r="N33" s="80" t="s">
        <v>125</v>
      </c>
      <c r="Q33" s="153" t="str">
        <f>CONCATENATE(Measures!B34&amp;" - "&amp;Measures!D34)</f>
        <v>2 - Digitālā transformācija  - 2.3.2.1.i. Digitālās prasmes iedzīvotājiem, t.sk. jauniešiem</v>
      </c>
    </row>
    <row r="34" spans="12:17" x14ac:dyDescent="0.25">
      <c r="L34" s="1" t="s">
        <v>126</v>
      </c>
      <c r="M34" s="79" t="s">
        <v>127</v>
      </c>
      <c r="N34" s="80" t="s">
        <v>128</v>
      </c>
      <c r="Q34" s="153" t="str">
        <f>CONCATENATE(Measures!B35&amp;" - "&amp;Measures!D35)</f>
        <v>2 - Digitālā transformācija  - 2.3.2.2.i. Valsts un pašvaldību digitālās transformācijas prasmju un spēju attīstība</v>
      </c>
    </row>
    <row r="35" spans="12:17" x14ac:dyDescent="0.25">
      <c r="L35" s="1" t="s">
        <v>129</v>
      </c>
      <c r="M35" s="79" t="s">
        <v>130</v>
      </c>
      <c r="N35" s="80" t="s">
        <v>131</v>
      </c>
      <c r="Q35" s="153" t="str">
        <f>CONCATENATE(Measures!B36&amp;" - "&amp;Measures!D36)</f>
        <v xml:space="preserve">3 - Digitālā transformācija  - 2.3.2.3.i. Digitālās plaisas mazināšana sociāli neaizsargātajam grupām un izglītības iestādēs </v>
      </c>
    </row>
    <row r="36" spans="12:17" x14ac:dyDescent="0.25">
      <c r="L36" s="1" t="s">
        <v>132</v>
      </c>
      <c r="M36" s="79" t="s">
        <v>133</v>
      </c>
      <c r="N36" s="80" t="s">
        <v>134</v>
      </c>
      <c r="Q36" s="153" t="str">
        <f>CONCATENATE(Measures!B37&amp;" - "&amp;Measures!D37)</f>
        <v>2 - Digitālā transformācija  - 2.4.1.r.  Platjoslas infrastruktūras attīstība</v>
      </c>
    </row>
    <row r="37" spans="12:17" x14ac:dyDescent="0.25">
      <c r="L37" s="1" t="s">
        <v>135</v>
      </c>
      <c r="M37" s="79" t="s">
        <v>136</v>
      </c>
      <c r="N37" s="80" t="s">
        <v>137</v>
      </c>
      <c r="Q37" s="153" t="str">
        <f>CONCATENATE(Measures!B38&amp;" - "&amp;Measures!D38)</f>
        <v>2 - Digitālā transformācija  - 2.4.1.1.i. Pasīvās infrastruktūras izbūve Via Baltica koridorā 5G pārklājuma nodrošināšanai</v>
      </c>
    </row>
    <row r="38" spans="12:17" x14ac:dyDescent="0.25">
      <c r="L38" s="1" t="s">
        <v>138</v>
      </c>
      <c r="M38" s="79" t="s">
        <v>139</v>
      </c>
      <c r="N38" s="80" t="s">
        <v>140</v>
      </c>
      <c r="Q38" s="153" t="str">
        <f>CONCATENATE(Measures!B39&amp;" - "&amp;Measures!D39)</f>
        <v>2 - Digitālā transformācija  - 2.4.1.2.i. Platjoslas jeb ļoti augstas veiktspējas tīklu “pēdējās jūdzes” infrastruktūras attīstībā</v>
      </c>
    </row>
    <row r="39" spans="12:17" x14ac:dyDescent="0.25">
      <c r="L39" s="1" t="s">
        <v>141</v>
      </c>
      <c r="M39" s="79" t="s">
        <v>142</v>
      </c>
      <c r="N39" s="80" t="s">
        <v>143</v>
      </c>
      <c r="Q39" s="153" t="str">
        <f>CONCATENATE(Measures!B40&amp;" - "&amp;Measures!D40)</f>
        <v>3 - Nevienlīdzības mazināšana  - 3.1.1.r. Administratīvi teritoriālā reforma</v>
      </c>
    </row>
    <row r="40" spans="12:17" x14ac:dyDescent="0.25">
      <c r="L40" s="1" t="s">
        <v>144</v>
      </c>
      <c r="M40" s="79" t="s">
        <v>145</v>
      </c>
      <c r="N40" s="80" t="s">
        <v>146</v>
      </c>
      <c r="Q40" s="153" t="str">
        <f>CONCATENATE(Measures!B41&amp;" - "&amp;Measures!D41)</f>
        <v>3 - Nevienlīdzības mazināšana  - 3.1.1.1.i. Valsts reģionālo un vietējo autoceļu tīkla uzlabošana</v>
      </c>
    </row>
    <row r="41" spans="12:17" x14ac:dyDescent="0.25">
      <c r="L41" s="1" t="s">
        <v>147</v>
      </c>
      <c r="M41" s="79" t="s">
        <v>148</v>
      </c>
      <c r="N41" s="80" t="s">
        <v>149</v>
      </c>
      <c r="Q41" s="153" t="str">
        <f>CONCATENATE(Measures!B42&amp;" - "&amp;Measures!D42)</f>
        <v xml:space="preserve">3 - Nevienlīdzības mazināšana  - 3.1.1.2.i. Pašvaldību kapacitātes stiprināšana to darbības efektivitātes un kvalitātes uzlabošanai </v>
      </c>
    </row>
    <row r="42" spans="12:17" x14ac:dyDescent="0.25">
      <c r="L42" s="1" t="s">
        <v>150</v>
      </c>
      <c r="M42" s="79" t="s">
        <v>151</v>
      </c>
      <c r="N42" s="80" t="s">
        <v>152</v>
      </c>
      <c r="Q42" s="153" t="str">
        <f>CONCATENATE(Measures!B43&amp;" - "&amp;Measures!D43)</f>
        <v xml:space="preserve">3 - Nevienlīdzības mazināšana  - 3.1.1.3.i. Investīcijas uzņēmējdarbības publiskajā infrastruktūrā industriālo parku un teritoriju attīstīšanai reģionos </v>
      </c>
    </row>
    <row r="43" spans="12:17" x14ac:dyDescent="0.25">
      <c r="L43" s="1" t="s">
        <v>153</v>
      </c>
      <c r="M43" s="79" t="s">
        <v>154</v>
      </c>
      <c r="N43" s="80" t="s">
        <v>155</v>
      </c>
      <c r="Q43" s="153" t="str">
        <f>CONCATENATE(Measures!B44&amp;" - "&amp;Measures!D44)</f>
        <v>3 - Nevienlīdzības mazināšana  - 3.1.1.4.i. Finansēšanas fonda izveide zemas īres mājokļu būvniecībai</v>
      </c>
    </row>
    <row r="44" spans="12:17" x14ac:dyDescent="0.25">
      <c r="L44" s="1" t="s">
        <v>156</v>
      </c>
      <c r="M44" s="79" t="s">
        <v>157</v>
      </c>
      <c r="N44" s="80" t="s">
        <v>158</v>
      </c>
      <c r="Q44" s="153" t="str">
        <f>CONCATENATE(Measures!B45&amp;" - "&amp;Measures!D45)</f>
        <v>3 - Nevienlīdzības mazināšana  - 3.1.1.5.i. Izglītības iestāžu infrastruktūras pilnveide un aprīkošana</v>
      </c>
    </row>
    <row r="45" spans="12:17" x14ac:dyDescent="0.25">
      <c r="L45" s="1" t="s">
        <v>159</v>
      </c>
      <c r="M45" s="79" t="s">
        <v>160</v>
      </c>
      <c r="N45" s="80" t="s">
        <v>161</v>
      </c>
      <c r="Q45" s="153" t="str">
        <f>CONCATENATE(Measures!B46&amp;" - "&amp;Measures!D46)</f>
        <v>4 - Nevienlīdzības mazināšana  - 3.1.1.6.i. Pašvaldību funkciju īstenošanai un  pakalpojumu sniegšanai nepieciešamo bezizmešu transportlīdzekļu iegāde</v>
      </c>
    </row>
    <row r="46" spans="12:17" x14ac:dyDescent="0.25">
      <c r="L46" s="1" t="s">
        <v>162</v>
      </c>
      <c r="M46" s="79" t="s">
        <v>163</v>
      </c>
      <c r="Q46" s="153" t="str">
        <f>CONCATENATE(Measures!B47&amp;" - "&amp;Measures!D47)</f>
        <v xml:space="preserve">3 - Nevienlīdzības mazināšana  - 3.1.2.r. Sociālo un nodarbinātības pakalpojumu pieejamība minimālo ienākumu reformas atbalstam </v>
      </c>
    </row>
    <row r="47" spans="12:17" x14ac:dyDescent="0.25">
      <c r="L47" s="1" t="s">
        <v>164</v>
      </c>
      <c r="M47" s="79" t="s">
        <v>165</v>
      </c>
      <c r="Q47" s="153" t="str">
        <f>CONCATENATE(Measures!B48&amp;" - "&amp;Measures!D48)</f>
        <v>3 - Nevienlīdzības mazināšana  - 3.1.2.1.i. Publisko pakalpojumu un nodarbinātības pieejamības veicināšanas pasākumi cilvēkiem ar funkcionāliem traucējumiem</v>
      </c>
    </row>
    <row r="48" spans="12:17" x14ac:dyDescent="0.25">
      <c r="L48" s="1" t="s">
        <v>166</v>
      </c>
      <c r="M48" s="79" t="s">
        <v>167</v>
      </c>
      <c r="Q48" s="153" t="str">
        <f>CONCATENATE(Measures!B49&amp;" - "&amp;Measures!D49)</f>
        <v>3 - Nevienlīdzības mazināšana  - 3.1.2.2.i. Prognozēšanas rīka izstrāde</v>
      </c>
    </row>
    <row r="49" spans="12:17" x14ac:dyDescent="0.25">
      <c r="L49" s="1" t="s">
        <v>168</v>
      </c>
      <c r="M49" s="79" t="s">
        <v>169</v>
      </c>
      <c r="Q49" s="153" t="str">
        <f>CONCATENATE(Measures!B50&amp;" - "&amp;Measures!D50)</f>
        <v>3 - Nevienlīdzības mazināšana  - 3.1.2.3.i. Ilgstošas sociālās aprūpes pakalpojuma noturība un nepārtrauktība</v>
      </c>
    </row>
    <row r="50" spans="12:17" x14ac:dyDescent="0.25">
      <c r="L50" s="1" t="s">
        <v>170</v>
      </c>
      <c r="M50" s="79" t="s">
        <v>171</v>
      </c>
      <c r="Q50" s="153" t="str">
        <f>CONCATENATE(Measures!B51&amp;" - "&amp;Measures!D51)</f>
        <v>3 - Nevienlīdzības mazināšana  - 3.1.2.4.i. Sociālās un profesionālās rehabilitācijas pakalpojumu sinerģiska attīstība cilvēku ar funkcionāliem traucējumiem drošumspējas veicināšanai</v>
      </c>
    </row>
    <row r="51" spans="12:17" x14ac:dyDescent="0.25">
      <c r="L51" s="1" t="s">
        <v>172</v>
      </c>
      <c r="M51" s="79" t="s">
        <v>173</v>
      </c>
      <c r="Q51" s="153" t="str">
        <f>CONCATENATE(Measures!B52&amp;" - "&amp;Measures!D52)</f>
        <v xml:space="preserve">3 - Nevienlīdzības mazināšana  - 3.1.2.5.i. Bezdarbnieku, darba meklētāju un bezdarba riskam pakļauto iedzīvotāju iesaiste darba tirgū </v>
      </c>
    </row>
    <row r="52" spans="12:17" x14ac:dyDescent="0.25">
      <c r="L52" s="1" t="s">
        <v>174</v>
      </c>
      <c r="M52" s="79" t="s">
        <v>175</v>
      </c>
      <c r="Q52" s="153" t="str">
        <f>CONCATENATE(Measures!B53&amp;" - "&amp;Measures!D53)</f>
        <v>4 - Veselība - 4.1.1.r. Uz cilvēku centrētas, visaptverošas, integrētas veselības aprūpes sistēmas ilgtspēja un noturība</v>
      </c>
    </row>
    <row r="53" spans="12:17" x14ac:dyDescent="0.25">
      <c r="L53" s="1" t="s">
        <v>176</v>
      </c>
      <c r="M53" s="79" t="s">
        <v>177</v>
      </c>
      <c r="Q53" s="153" t="str">
        <f>CONCATENATE(Measures!B54&amp;" - "&amp;Measures!D54)</f>
        <v>4 - Veselība - 4.1.1.1.i. Atbalsts sabiedrības veselības pētījumu veikšanai</v>
      </c>
    </row>
    <row r="54" spans="12:17" x14ac:dyDescent="0.25">
      <c r="L54" s="1" t="s">
        <v>178</v>
      </c>
      <c r="M54" s="79" t="s">
        <v>179</v>
      </c>
      <c r="Q54" s="153" t="str">
        <f>CONCATENATE(Measures!B55&amp;" - "&amp;Measures!D55)</f>
        <v>4 - Veselība - 4.1.1.2.i. Atbalsts universitātes un reģionālo slimnīcu veselības aprūpes infrastruktūras stiprināšanai</v>
      </c>
    </row>
    <row r="55" spans="12:17" x14ac:dyDescent="0.25">
      <c r="L55" s="1" t="s">
        <v>180</v>
      </c>
      <c r="M55" s="79" t="s">
        <v>181</v>
      </c>
      <c r="Q55" s="153" t="str">
        <f>CONCATENATE(Measures!B56&amp;" - "&amp;Measures!D56)</f>
        <v>4 - Veselība - 4.1.1.3.i. Atbalsts sekundāro ambulatoro pakalpojumu sniedzēju veselības aprūpes infrastruktūras stiprināšanai</v>
      </c>
    </row>
    <row r="56" spans="12:17" x14ac:dyDescent="0.25">
      <c r="L56" s="1" t="s">
        <v>182</v>
      </c>
      <c r="M56" s="79" t="s">
        <v>183</v>
      </c>
      <c r="Q56" s="153" t="str">
        <f>CONCATENATE(Measures!B57&amp;" - "&amp;Measures!D57)</f>
        <v>4 - Veselība - 4.2.1.r. Cilvēkresursu nodrošinājums un prasmju pilnveide</v>
      </c>
    </row>
    <row r="57" spans="12:17" x14ac:dyDescent="0.25">
      <c r="L57" s="1" t="s">
        <v>184</v>
      </c>
      <c r="M57" s="79" t="s">
        <v>185</v>
      </c>
      <c r="Q57" s="153" t="str">
        <f>CONCATENATE(Measures!B58&amp;" - "&amp;Measures!D58)</f>
        <v>5 - Veselība - 4.2.1.1.i. Atbalsts cilvēkresursu attīstības sistēmas ieviešanai</v>
      </c>
    </row>
    <row r="58" spans="12:17" x14ac:dyDescent="0.25">
      <c r="L58" s="1" t="s">
        <v>186</v>
      </c>
      <c r="M58" s="79" t="s">
        <v>187</v>
      </c>
      <c r="Q58" s="153" t="str">
        <f>CONCATENATE(Measures!B59&amp;" - "&amp;Measures!D59)</f>
        <v>6 - Veselība - 4.3.1.r. Veselības aprūpes ilgtspēja, pārvaldības stiprināšana, efektīva veselības aprūpes resursu izlietošana, kopējā valsts budžeta veselības aprūpes nozarē palielinājums</v>
      </c>
    </row>
    <row r="59" spans="12:17" x14ac:dyDescent="0.25">
      <c r="L59" s="1" t="s">
        <v>188</v>
      </c>
      <c r="M59" s="79" t="s">
        <v>189</v>
      </c>
      <c r="Q59" s="153" t="str">
        <f>CONCATENATE(Measures!B60&amp;" - "&amp;Measures!D60)</f>
        <v>7 - Veselība - 4.3.1.1.i. Atbalsts sekundārās ambulatorās veselības aprūpes kvalitātes un pieejamības novērtēšanai un uzlabošanai</v>
      </c>
    </row>
    <row r="60" spans="12:17" x14ac:dyDescent="0.25">
      <c r="L60" s="1" t="s">
        <v>190</v>
      </c>
      <c r="M60" s="79" t="s">
        <v>191</v>
      </c>
      <c r="Q60" s="153" t="str">
        <f>CONCATENATE(Measures!B61&amp;" - "&amp;Measures!D61)</f>
        <v>5 - Ekonomikas transformācija un produktivitāte - 5.1.1.r. Inovāciju pārvaldība un privāto P&amp;A investīciju motivācija</v>
      </c>
    </row>
    <row r="61" spans="12:17" x14ac:dyDescent="0.25">
      <c r="L61" s="1" t="s">
        <v>192</v>
      </c>
      <c r="M61" s="79" t="s">
        <v>193</v>
      </c>
      <c r="Q61" s="153" t="str">
        <f>CONCATENATE(Measures!B62&amp;" - "&amp;Measures!D62)</f>
        <v>5 - Ekonomikas transformācija un produktivitāte - 5.1.1.1.i. Pilnvērtīga inovāciju sistēmas pārvaldības modeļa izstrāde un tā nepārtraukta darbināšana</v>
      </c>
    </row>
    <row r="62" spans="12:17" x14ac:dyDescent="0.25">
      <c r="L62" s="1" t="s">
        <v>194</v>
      </c>
      <c r="M62" s="79" t="s">
        <v>195</v>
      </c>
      <c r="Q62" s="153" t="str">
        <f>CONCATENATE(Measures!B63&amp;" - "&amp;Measures!D63)</f>
        <v>5 - Ekonomikas transformācija un produktivitāte - 5.1.1.2.i. Atbalsta instruments inovāciju klasteru attīstībai</v>
      </c>
    </row>
    <row r="63" spans="12:17" x14ac:dyDescent="0.25">
      <c r="L63" s="1" t="s">
        <v>196</v>
      </c>
      <c r="M63" s="79" t="s">
        <v>197</v>
      </c>
      <c r="Q63" s="153" t="str">
        <f>CONCATENATE(Measures!B64&amp;" - "&amp;Measures!D64)</f>
        <v>5 - Ekonomikas transformācija un produktivitāte - 5.2.1.r. Augstākās izglītības un zinātnes izcilības un pārvaldības reforma</v>
      </c>
    </row>
    <row r="64" spans="12:17" x14ac:dyDescent="0.25">
      <c r="L64" s="1" t="s">
        <v>198</v>
      </c>
      <c r="M64" s="79" t="s">
        <v>199</v>
      </c>
      <c r="Q64" s="153" t="str">
        <f>CONCATENATE(Measures!B65&amp;" - "&amp;Measures!D65)</f>
        <v>5 - Ekonomikas transformācija un produktivitāte - 5.2.1.1.i. Pētniecības, attīstības un konsolidācijas granti</v>
      </c>
    </row>
    <row r="65" spans="12:17" x14ac:dyDescent="0.25">
      <c r="L65" s="1" t="s">
        <v>200</v>
      </c>
      <c r="M65" s="79" t="s">
        <v>201</v>
      </c>
      <c r="Q65" s="153" t="str">
        <f>CONCATENATE(Measures!B66&amp;" - "&amp;Measures!D66)</f>
        <v>6 - Likuma vara - 6.1.1.r. Analītikas stiprināšana un datu pārvaldības attīstība nodokļu administrēšanas un muitas jomā</v>
      </c>
    </row>
    <row r="66" spans="12:17" x14ac:dyDescent="0.25">
      <c r="L66" s="1" t="s">
        <v>202</v>
      </c>
      <c r="M66" s="79" t="s">
        <v>203</v>
      </c>
      <c r="Q66" s="153" t="str">
        <f>CONCATENATE(Measures!B67&amp;" - "&amp;Measures!D67)</f>
        <v>6 - Likuma vara - 6.1.1.1.i. Esošo analītisko risinājumu modernizācija</v>
      </c>
    </row>
    <row r="67" spans="12:17" x14ac:dyDescent="0.25">
      <c r="L67" s="1" t="s">
        <v>204</v>
      </c>
      <c r="M67" s="79" t="s">
        <v>205</v>
      </c>
      <c r="Q67" s="153" t="str">
        <f>CONCATENATE(Measures!B68&amp;" - "&amp;Measures!D68)</f>
        <v>6 - Likuma vara - 6.1.1.2.i. Jaunu analīzes sistēmu izstrāde</v>
      </c>
    </row>
    <row r="68" spans="12:17" x14ac:dyDescent="0.25">
      <c r="L68" s="1" t="s">
        <v>206</v>
      </c>
      <c r="M68" s="79" t="s">
        <v>207</v>
      </c>
      <c r="Q68" s="153" t="str">
        <f>CONCATENATE(Measures!B69&amp;" - "&amp;Measures!D69)</f>
        <v>6 - Likuma vara - 6.1.1.3.i. Personāla apmācības darbam ar analītisko platformu un konsultācijas</v>
      </c>
    </row>
    <row r="69" spans="12:17" x14ac:dyDescent="0.25">
      <c r="L69" s="1" t="s">
        <v>208</v>
      </c>
      <c r="M69" s="79" t="s">
        <v>209</v>
      </c>
      <c r="Q69" s="153" t="str">
        <f>CONCATENATE(Measures!B70&amp;" - "&amp;Measures!D70)</f>
        <v xml:space="preserve">6 - Likuma vara - 6.1.2.r. Muitas kontroles punktos skenēto attēlu attālināta un centralizēta analīze </v>
      </c>
    </row>
    <row r="70" spans="12:17" x14ac:dyDescent="0.25">
      <c r="L70" s="1" t="s">
        <v>210</v>
      </c>
      <c r="M70" s="79" t="s">
        <v>211</v>
      </c>
      <c r="Q70" s="153" t="str">
        <f>CONCATENATE(Measures!B71&amp;" - "&amp;Measures!D71)</f>
        <v>6 - Likuma vara - 6.1.2.1.i. Dzelzceļa  rentgeniekārtu  sasaiste ar BAXE un mākslīgā intelekta izmantošana dzelzceļu kravu skenēšanas attēlu analīzei</v>
      </c>
    </row>
    <row r="71" spans="12:17" x14ac:dyDescent="0.25">
      <c r="L71" s="1" t="s">
        <v>212</v>
      </c>
      <c r="M71" s="79" t="s">
        <v>213</v>
      </c>
      <c r="Q71" s="153" t="str">
        <f>CONCATENATE(Measures!B72&amp;" - "&amp;Measures!D72)</f>
        <v>6 - Likuma vara - 6.1.2.2.i. Muitas laboratorijas kapacitātes stiprināšana</v>
      </c>
    </row>
    <row r="72" spans="12:17" x14ac:dyDescent="0.25">
      <c r="M72" s="79" t="s">
        <v>214</v>
      </c>
      <c r="Q72" s="153" t="str">
        <f>CONCATENATE(Measures!B73&amp;" - "&amp;Measures!D73)</f>
        <v>6 - Likuma vara - 6.1.2.3.i. Saņemto pasta sūtījumu muitas kontroles pilnveidošana Lidostas MKP</v>
      </c>
    </row>
    <row r="73" spans="12:17" x14ac:dyDescent="0.25">
      <c r="M73" s="79" t="s">
        <v>215</v>
      </c>
      <c r="Q73" s="153" t="str">
        <f>CONCATENATE(Measures!B74&amp;" - "&amp;Measures!D74)</f>
        <v>6 - Likuma vara - 6.1.2.4.i. Infrastruktūras izveide kontroles dienestu funkciju īstenošanai Kundziņsalā</v>
      </c>
    </row>
    <row r="74" spans="12:17" x14ac:dyDescent="0.25">
      <c r="M74" s="79" t="s">
        <v>216</v>
      </c>
      <c r="Q74" s="153" t="str">
        <f>CONCATENATE(Measures!B75&amp;" - "&amp;Measures!D75)</f>
        <v>6 - Likuma vara - 6.2.1.r. Noziedzīgi iegūtu līdzekļu legalizācijas identificēšanas, ekonomisko noziegumu izmeklēšanas un tiesvedības procesu modernizācija</v>
      </c>
    </row>
    <row r="75" spans="12:17" x14ac:dyDescent="0.25">
      <c r="M75" s="79" t="s">
        <v>217</v>
      </c>
      <c r="Q75" s="153" t="str">
        <f>CONCATENATE(Measures!B76&amp;" - "&amp;Measures!D76)</f>
        <v>6 - Likuma vara - 6.2.1.1.i. AML inovāciju centra izveide noziedzīgi iegūtu līdzekļu legalizācijas identificēšanas uzlabošanai</v>
      </c>
    </row>
    <row r="76" spans="12:17" x14ac:dyDescent="0.25">
      <c r="M76" s="79" t="s">
        <v>218</v>
      </c>
      <c r="Q76" s="153" t="str">
        <f>CONCATENATE(Measures!B77&amp;" - "&amp;Measures!D77)</f>
        <v>6 - Likuma vara - 6.2.1.2.i. Ekonomisko noziegumu izmeklēšanas kapacitātes stiprināšana</v>
      </c>
    </row>
    <row r="77" spans="12:17" x14ac:dyDescent="0.25">
      <c r="M77" s="79" t="s">
        <v>219</v>
      </c>
      <c r="Q77" s="153" t="str">
        <f>CONCATENATE(Measures!B78&amp;" - "&amp;Measures!D78)</f>
        <v>6 - Likuma vara - 6.2.1.3.i. Vienota tiesnešu, tiesu darbinieku, prokuroru, prokuroru palīgu un specializēto izmeklētāju (starpdisciplināros jautājumos) kvalifikācijas pilnveides mācību centra izveide</v>
      </c>
    </row>
    <row r="78" spans="12:17" x14ac:dyDescent="0.25">
      <c r="M78" s="79" t="s">
        <v>220</v>
      </c>
      <c r="Q78" s="153" t="str">
        <f>CONCATENATE(Measures!B79&amp;" - "&amp;Measures!D79)</f>
        <v>6 - Likuma vara - 6.3.1.r. Publiskās pārvaldes modernizācija</v>
      </c>
    </row>
    <row r="79" spans="12:17" x14ac:dyDescent="0.25">
      <c r="M79" s="79" t="s">
        <v>221</v>
      </c>
      <c r="Q79" s="153" t="str">
        <f>CONCATENATE(Measures!B80&amp;" - "&amp;Measures!D80)</f>
        <v>6 - Likuma vara - 6.3.1.1.i. Atvērta, caurskatāma, godprātīga un atbildīga publiskā pārvalde</v>
      </c>
    </row>
    <row r="80" spans="12:17" x14ac:dyDescent="0.25">
      <c r="M80" s="79" t="s">
        <v>222</v>
      </c>
      <c r="Q80" s="153" t="str">
        <f>CONCATENATE(Measures!B81&amp;" - "&amp;Measures!D81)</f>
        <v>6 - Likuma vara - 6.3.1.2.i. Publiskās pārvaldes profesionalizācija un administratīvās un kapacitātes stiprināšana</v>
      </c>
    </row>
    <row r="81" spans="13:17" x14ac:dyDescent="0.25">
      <c r="M81" s="79" t="s">
        <v>223</v>
      </c>
      <c r="Q81" s="153" t="str">
        <f>CONCATENATE(Measures!B82&amp;" - "&amp;Measures!D82)</f>
        <v xml:space="preserve">6 - Likuma vara - 6.3.1.3.i. Publiskās pārvaldes inovācijas eko-sistēmas attīstība </v>
      </c>
    </row>
    <row r="82" spans="13:17" x14ac:dyDescent="0.25">
      <c r="M82" s="79" t="s">
        <v>224</v>
      </c>
      <c r="Q82" s="153" t="str">
        <f>CONCATENATE(Measures!B83&amp;" - "&amp;Measures!D83)</f>
        <v>6 - Likuma vara - 6.3.1.4.i. Nevalstisko organizāciju izaugsme sociālās drošības pārstāvniecības stiprināšanai un  sabiedrības interešu uzraudzībai</v>
      </c>
    </row>
    <row r="83" spans="13:17" x14ac:dyDescent="0.25">
      <c r="M83" s="79" t="s">
        <v>225</v>
      </c>
      <c r="Q83" s="153" t="str">
        <f>CONCATENATE(Measures!B84&amp;" - "&amp;Measures!D84)</f>
        <v>6 - Likuma vara - 6.4.1.r. Publisko iepirkuma līgumu reģistra izveide</v>
      </c>
    </row>
    <row r="84" spans="13:17" x14ac:dyDescent="0.25">
      <c r="M84" s="79" t="s">
        <v>226</v>
      </c>
      <c r="Q84" s="153" t="str">
        <f>CONCATENATE(Measures!B85&amp;" - "&amp;Measures!D85)</f>
        <v>6 - Likuma vara - 6.4.2.r. Konkurences vides pilnveidošana</v>
      </c>
    </row>
    <row r="85" spans="13:17" x14ac:dyDescent="0.25">
      <c r="M85" s="79" t="s">
        <v>227</v>
      </c>
      <c r="Q85" s="153" t="str">
        <f>CONCATENATE(Measures!B86&amp;" - "&amp;Measures!D86)</f>
        <v xml:space="preserve">6 - Likuma vara - 6.4.3.r. Profesionalizācijas stratēģijas izstrāde un īstenošana </v>
      </c>
    </row>
    <row r="86" spans="13:17" x14ac:dyDescent="0.25">
      <c r="M86" s="79" t="s">
        <v>228</v>
      </c>
      <c r="Q86" s="153" t="str">
        <f>CONCATENATE(Measures!B87&amp;" - "&amp;Measures!D87)</f>
        <v>6 - Likuma vara - 6.4.4.r. IUB IT un analītiskās kapacitātes stiprināšana</v>
      </c>
    </row>
    <row r="87" spans="13:17" x14ac:dyDescent="0.25">
      <c r="M87" s="79" t="s">
        <v>229</v>
      </c>
      <c r="Q87" s="136"/>
    </row>
    <row r="88" spans="13:17" x14ac:dyDescent="0.25">
      <c r="M88" s="79" t="s">
        <v>230</v>
      </c>
      <c r="Q88" s="127"/>
    </row>
    <row r="89" spans="13:17" x14ac:dyDescent="0.25">
      <c r="M89" s="79" t="s">
        <v>231</v>
      </c>
      <c r="Q89" s="127"/>
    </row>
    <row r="90" spans="13:17" x14ac:dyDescent="0.25">
      <c r="M90" s="79" t="s">
        <v>232</v>
      </c>
      <c r="Q90" s="127"/>
    </row>
    <row r="91" spans="13:17" x14ac:dyDescent="0.25">
      <c r="M91" s="79" t="s">
        <v>233</v>
      </c>
      <c r="Q91" s="127"/>
    </row>
    <row r="92" spans="13:17" x14ac:dyDescent="0.25">
      <c r="M92" s="79" t="s">
        <v>234</v>
      </c>
      <c r="Q92" s="127"/>
    </row>
    <row r="93" spans="13:17" x14ac:dyDescent="0.25">
      <c r="M93" s="79" t="s">
        <v>235</v>
      </c>
      <c r="Q93" s="127"/>
    </row>
    <row r="94" spans="13:17" x14ac:dyDescent="0.25">
      <c r="M94" s="79" t="s">
        <v>236</v>
      </c>
    </row>
    <row r="95" spans="13:17" x14ac:dyDescent="0.25">
      <c r="M95" s="79" t="s">
        <v>237</v>
      </c>
    </row>
    <row r="96" spans="13:17" x14ac:dyDescent="0.25">
      <c r="M96" s="139" t="s">
        <v>238</v>
      </c>
    </row>
    <row r="97" spans="13:13" x14ac:dyDescent="0.25">
      <c r="M97" s="79" t="s">
        <v>239</v>
      </c>
    </row>
    <row r="98" spans="13:13" x14ac:dyDescent="0.25">
      <c r="M98" s="79" t="s">
        <v>240</v>
      </c>
    </row>
    <row r="99" spans="13:13" x14ac:dyDescent="0.25">
      <c r="M99" s="79" t="s">
        <v>241</v>
      </c>
    </row>
    <row r="100" spans="13:13" x14ac:dyDescent="0.25">
      <c r="M100" s="79" t="s">
        <v>242</v>
      </c>
    </row>
    <row r="101" spans="13:13" x14ac:dyDescent="0.25">
      <c r="M101" s="79" t="s">
        <v>243</v>
      </c>
    </row>
    <row r="102" spans="13:13" x14ac:dyDescent="0.25">
      <c r="M102" s="79" t="s">
        <v>244</v>
      </c>
    </row>
    <row r="103" spans="13:13" x14ac:dyDescent="0.25">
      <c r="M103" s="79" t="s">
        <v>245</v>
      </c>
    </row>
    <row r="104" spans="13:13" x14ac:dyDescent="0.25">
      <c r="M104" s="79" t="s">
        <v>246</v>
      </c>
    </row>
    <row r="105" spans="13:13" x14ac:dyDescent="0.25">
      <c r="M105" s="79" t="s">
        <v>247</v>
      </c>
    </row>
    <row r="106" spans="13:13" x14ac:dyDescent="0.25">
      <c r="M106" s="79" t="s">
        <v>248</v>
      </c>
    </row>
    <row r="107" spans="13:13" x14ac:dyDescent="0.25">
      <c r="M107" s="79" t="s">
        <v>249</v>
      </c>
    </row>
    <row r="108" spans="13:13" x14ac:dyDescent="0.25">
      <c r="M108" s="79" t="s">
        <v>250</v>
      </c>
    </row>
    <row r="109" spans="13:13" x14ac:dyDescent="0.25">
      <c r="M109" s="79" t="s">
        <v>251</v>
      </c>
    </row>
    <row r="110" spans="13:13" x14ac:dyDescent="0.25">
      <c r="M110" s="79" t="s">
        <v>252</v>
      </c>
    </row>
    <row r="111" spans="13:13" x14ac:dyDescent="0.25">
      <c r="M111" s="79" t="s">
        <v>253</v>
      </c>
    </row>
    <row r="112" spans="13:13" x14ac:dyDescent="0.25">
      <c r="M112" s="79" t="s">
        <v>254</v>
      </c>
    </row>
    <row r="113" spans="13:13" x14ac:dyDescent="0.25">
      <c r="M113" s="79" t="s">
        <v>255</v>
      </c>
    </row>
    <row r="114" spans="13:13" x14ac:dyDescent="0.25">
      <c r="M114" s="79" t="s">
        <v>256</v>
      </c>
    </row>
    <row r="115" spans="13:13" x14ac:dyDescent="0.25">
      <c r="M115" s="79" t="s">
        <v>257</v>
      </c>
    </row>
    <row r="116" spans="13:13" x14ac:dyDescent="0.25">
      <c r="M116" s="79" t="s">
        <v>258</v>
      </c>
    </row>
    <row r="117" spans="13:13" x14ac:dyDescent="0.25">
      <c r="M117" s="79" t="s">
        <v>259</v>
      </c>
    </row>
    <row r="118" spans="13:13" x14ac:dyDescent="0.25">
      <c r="M118" s="79" t="s">
        <v>260</v>
      </c>
    </row>
    <row r="119" spans="13:13" x14ac:dyDescent="0.25">
      <c r="M119" s="79" t="s">
        <v>261</v>
      </c>
    </row>
    <row r="120" spans="13:13" x14ac:dyDescent="0.25">
      <c r="M120" s="79" t="s">
        <v>262</v>
      </c>
    </row>
    <row r="121" spans="13:13" x14ac:dyDescent="0.25">
      <c r="M121" s="79" t="s">
        <v>263</v>
      </c>
    </row>
    <row r="122" spans="13:13" x14ac:dyDescent="0.25">
      <c r="M122" s="79" t="s">
        <v>264</v>
      </c>
    </row>
    <row r="123" spans="13:13" x14ac:dyDescent="0.25">
      <c r="M123" s="79" t="s">
        <v>265</v>
      </c>
    </row>
    <row r="124" spans="13:13" x14ac:dyDescent="0.25">
      <c r="M124" s="79" t="s">
        <v>266</v>
      </c>
    </row>
    <row r="125" spans="13:13" x14ac:dyDescent="0.25">
      <c r="M125" s="79" t="s">
        <v>267</v>
      </c>
    </row>
    <row r="126" spans="13:13" x14ac:dyDescent="0.25">
      <c r="M126" s="79" t="s">
        <v>268</v>
      </c>
    </row>
    <row r="127" spans="13:13" x14ac:dyDescent="0.25">
      <c r="M127" s="79" t="s">
        <v>269</v>
      </c>
    </row>
    <row r="128" spans="13:13" x14ac:dyDescent="0.25">
      <c r="M128" s="79" t="s">
        <v>270</v>
      </c>
    </row>
    <row r="129" spans="13:13" x14ac:dyDescent="0.25">
      <c r="M129" s="79" t="s">
        <v>271</v>
      </c>
    </row>
    <row r="130" spans="13:13" x14ac:dyDescent="0.25">
      <c r="M130" s="79" t="s">
        <v>272</v>
      </c>
    </row>
    <row r="131" spans="13:13" x14ac:dyDescent="0.25">
      <c r="M131" s="79" t="s">
        <v>273</v>
      </c>
    </row>
    <row r="132" spans="13:13" x14ac:dyDescent="0.25">
      <c r="M132" s="79" t="s">
        <v>274</v>
      </c>
    </row>
    <row r="133" spans="13:13" x14ac:dyDescent="0.25">
      <c r="M133" s="79" t="s">
        <v>275</v>
      </c>
    </row>
    <row r="134" spans="13:13" x14ac:dyDescent="0.25">
      <c r="M134" s="79" t="s">
        <v>276</v>
      </c>
    </row>
    <row r="135" spans="13:13" x14ac:dyDescent="0.25">
      <c r="M135" s="79" t="s">
        <v>277</v>
      </c>
    </row>
    <row r="136" spans="13:13" x14ac:dyDescent="0.25">
      <c r="M136" s="79" t="s">
        <v>278</v>
      </c>
    </row>
    <row r="137" spans="13:13" x14ac:dyDescent="0.25">
      <c r="M137" s="79" t="s">
        <v>279</v>
      </c>
    </row>
    <row r="138" spans="13:13" x14ac:dyDescent="0.25">
      <c r="M138" s="79" t="s">
        <v>280</v>
      </c>
    </row>
    <row r="139" spans="13:13" x14ac:dyDescent="0.25">
      <c r="M139" s="79" t="s">
        <v>281</v>
      </c>
    </row>
    <row r="140" spans="13:13" x14ac:dyDescent="0.25">
      <c r="M140" s="79" t="s">
        <v>282</v>
      </c>
    </row>
    <row r="141" spans="13:13" x14ac:dyDescent="0.25">
      <c r="M141" s="79" t="s">
        <v>283</v>
      </c>
    </row>
    <row r="142" spans="13:13" x14ac:dyDescent="0.25">
      <c r="M142" s="79" t="s">
        <v>284</v>
      </c>
    </row>
    <row r="143" spans="13:13" x14ac:dyDescent="0.25">
      <c r="M143" s="79" t="s">
        <v>285</v>
      </c>
    </row>
    <row r="144" spans="13:13" x14ac:dyDescent="0.25">
      <c r="M144" s="79" t="s">
        <v>286</v>
      </c>
    </row>
    <row r="145" spans="13:13" x14ac:dyDescent="0.25">
      <c r="M145" s="79" t="s">
        <v>287</v>
      </c>
    </row>
    <row r="146" spans="13:13" x14ac:dyDescent="0.25">
      <c r="M146" s="79" t="s">
        <v>288</v>
      </c>
    </row>
    <row r="147" spans="13:13" x14ac:dyDescent="0.25">
      <c r="M147" s="79" t="s">
        <v>289</v>
      </c>
    </row>
    <row r="148" spans="13:13" x14ac:dyDescent="0.25">
      <c r="M148" s="79" t="s">
        <v>290</v>
      </c>
    </row>
    <row r="149" spans="13:13" x14ac:dyDescent="0.25">
      <c r="M149" s="79" t="s">
        <v>291</v>
      </c>
    </row>
    <row r="150" spans="13:13" x14ac:dyDescent="0.25">
      <c r="M150" s="79" t="s">
        <v>292</v>
      </c>
    </row>
    <row r="151" spans="13:13" x14ac:dyDescent="0.25">
      <c r="M151" s="79" t="s">
        <v>293</v>
      </c>
    </row>
    <row r="152" spans="13:13" x14ac:dyDescent="0.25">
      <c r="M152" s="79" t="s">
        <v>294</v>
      </c>
    </row>
    <row r="153" spans="13:13" x14ac:dyDescent="0.25">
      <c r="M153" s="79" t="s">
        <v>295</v>
      </c>
    </row>
    <row r="154" spans="13:13" x14ac:dyDescent="0.25">
      <c r="M154" s="79" t="s">
        <v>296</v>
      </c>
    </row>
    <row r="155" spans="13:13" x14ac:dyDescent="0.25">
      <c r="M155" s="79" t="s">
        <v>297</v>
      </c>
    </row>
    <row r="156" spans="13:13" x14ac:dyDescent="0.25">
      <c r="M156" s="79" t="s">
        <v>298</v>
      </c>
    </row>
    <row r="157" spans="13:13" x14ac:dyDescent="0.25">
      <c r="M157" s="79" t="s">
        <v>299</v>
      </c>
    </row>
    <row r="158" spans="13:13" x14ac:dyDescent="0.25">
      <c r="M158" s="79" t="s">
        <v>300</v>
      </c>
    </row>
    <row r="159" spans="13:13" x14ac:dyDescent="0.25">
      <c r="M159" s="79" t="s">
        <v>301</v>
      </c>
    </row>
    <row r="160" spans="13:13" x14ac:dyDescent="0.25">
      <c r="M160" s="79" t="s">
        <v>302</v>
      </c>
    </row>
    <row r="161" spans="13:13" x14ac:dyDescent="0.25">
      <c r="M161" s="79" t="s">
        <v>303</v>
      </c>
    </row>
    <row r="162" spans="13:13" x14ac:dyDescent="0.25">
      <c r="M162" s="79" t="s">
        <v>304</v>
      </c>
    </row>
    <row r="163" spans="13:13" x14ac:dyDescent="0.25">
      <c r="M163" s="79" t="s">
        <v>305</v>
      </c>
    </row>
    <row r="164" spans="13:13" x14ac:dyDescent="0.25">
      <c r="M164" s="79" t="s">
        <v>306</v>
      </c>
    </row>
    <row r="165" spans="13:13" x14ac:dyDescent="0.25">
      <c r="M165" s="79" t="s">
        <v>307</v>
      </c>
    </row>
    <row r="166" spans="13:13" x14ac:dyDescent="0.25">
      <c r="M166" s="79" t="s">
        <v>308</v>
      </c>
    </row>
    <row r="167" spans="13:13" x14ac:dyDescent="0.25">
      <c r="M167" s="79" t="s">
        <v>309</v>
      </c>
    </row>
    <row r="168" spans="13:13" x14ac:dyDescent="0.25">
      <c r="M168" s="79" t="s">
        <v>310</v>
      </c>
    </row>
    <row r="169" spans="13:13" x14ac:dyDescent="0.25">
      <c r="M169" s="79" t="s">
        <v>311</v>
      </c>
    </row>
    <row r="170" spans="13:13" x14ac:dyDescent="0.25">
      <c r="M170" s="79" t="s">
        <v>312</v>
      </c>
    </row>
    <row r="171" spans="13:13" x14ac:dyDescent="0.25">
      <c r="M171" s="79" t="s">
        <v>313</v>
      </c>
    </row>
    <row r="172" spans="13:13" x14ac:dyDescent="0.25">
      <c r="M172" s="79" t="s">
        <v>314</v>
      </c>
    </row>
    <row r="173" spans="13:13" x14ac:dyDescent="0.25">
      <c r="M173" s="79" t="s">
        <v>315</v>
      </c>
    </row>
    <row r="174" spans="13:13" x14ac:dyDescent="0.25">
      <c r="M174" s="79" t="s">
        <v>316</v>
      </c>
    </row>
    <row r="175" spans="13:13" x14ac:dyDescent="0.25">
      <c r="M175" s="79" t="s">
        <v>317</v>
      </c>
    </row>
    <row r="176" spans="13:13" x14ac:dyDescent="0.25">
      <c r="M176" s="79" t="s">
        <v>318</v>
      </c>
    </row>
    <row r="177" spans="13:13" x14ac:dyDescent="0.25">
      <c r="M177" s="79" t="s">
        <v>319</v>
      </c>
    </row>
    <row r="178" spans="13:13" x14ac:dyDescent="0.25">
      <c r="M178" s="79" t="s">
        <v>320</v>
      </c>
    </row>
    <row r="179" spans="13:13" x14ac:dyDescent="0.25">
      <c r="M179" s="79" t="s">
        <v>321</v>
      </c>
    </row>
    <row r="180" spans="13:13" x14ac:dyDescent="0.25">
      <c r="M180" s="79" t="s">
        <v>322</v>
      </c>
    </row>
    <row r="181" spans="13:13" x14ac:dyDescent="0.25">
      <c r="M181" s="79" t="s">
        <v>323</v>
      </c>
    </row>
    <row r="586" spans="17:17" x14ac:dyDescent="0.25">
      <c r="Q586" t="str">
        <f>CONCATENATE(Measures!B651&amp;" - "&amp;Measures!D651)</f>
        <v xml:space="preserve"> - </v>
      </c>
    </row>
    <row r="587" spans="17:17" x14ac:dyDescent="0.25">
      <c r="Q587" t="str">
        <f>CONCATENATE(Measures!B652&amp;" - "&amp;Measures!D652)</f>
        <v xml:space="preserve"> - </v>
      </c>
    </row>
    <row r="588" spans="17:17" x14ac:dyDescent="0.25">
      <c r="Q588" t="str">
        <f>CONCATENATE(Measures!B653&amp;" - "&amp;Measures!D653)</f>
        <v xml:space="preserve"> - </v>
      </c>
    </row>
    <row r="589" spans="17:17" x14ac:dyDescent="0.25">
      <c r="Q589" t="str">
        <f>CONCATENATE(Measures!B654&amp;" - "&amp;Measures!D654)</f>
        <v xml:space="preserve"> - </v>
      </c>
    </row>
    <row r="590" spans="17:17" x14ac:dyDescent="0.25">
      <c r="Q590" t="str">
        <f>CONCATENATE(Measures!B655&amp;" - "&amp;Measures!D655)</f>
        <v xml:space="preserve"> - </v>
      </c>
    </row>
    <row r="591" spans="17:17" x14ac:dyDescent="0.25">
      <c r="Q591" t="str">
        <f>CONCATENATE(Measures!B656&amp;" - "&amp;Measures!D656)</f>
        <v xml:space="preserve"> - </v>
      </c>
    </row>
    <row r="592" spans="17:17" x14ac:dyDescent="0.25">
      <c r="Q592" t="str">
        <f>CONCATENATE(Measures!B657&amp;" - "&amp;Measures!D657)</f>
        <v xml:space="preserve"> - </v>
      </c>
    </row>
    <row r="593" spans="17:17" x14ac:dyDescent="0.25">
      <c r="Q593" t="str">
        <f>CONCATENATE(Measures!B658&amp;" - "&amp;Measures!D658)</f>
        <v xml:space="preserve"> - </v>
      </c>
    </row>
    <row r="594" spans="17:17" x14ac:dyDescent="0.25">
      <c r="Q594" t="str">
        <f>CONCATENATE(Measures!B659&amp;" - "&amp;Measures!D659)</f>
        <v xml:space="preserve"> - </v>
      </c>
    </row>
    <row r="595" spans="17:17" x14ac:dyDescent="0.25">
      <c r="Q595" t="str">
        <f>CONCATENATE(Measures!B660&amp;" - "&amp;Measures!D660)</f>
        <v xml:space="preserve"> - </v>
      </c>
    </row>
    <row r="596" spans="17:17" x14ac:dyDescent="0.25">
      <c r="Q596" t="str">
        <f>CONCATENATE(Measures!B661&amp;" - "&amp;Measures!D661)</f>
        <v xml:space="preserve"> - </v>
      </c>
    </row>
    <row r="597" spans="17:17" x14ac:dyDescent="0.25">
      <c r="Q597" t="str">
        <f>CONCATENATE(Measures!B662&amp;" - "&amp;Measures!D662)</f>
        <v xml:space="preserve"> - </v>
      </c>
    </row>
    <row r="598" spans="17:17" x14ac:dyDescent="0.25">
      <c r="Q598" t="str">
        <f>CONCATENATE(Measures!B663&amp;" - "&amp;Measures!D663)</f>
        <v xml:space="preserve"> - </v>
      </c>
    </row>
    <row r="599" spans="17:17" x14ac:dyDescent="0.25">
      <c r="Q599" t="str">
        <f>CONCATENATE(Measures!B664&amp;" - "&amp;Measures!D664)</f>
        <v xml:space="preserve"> - </v>
      </c>
    </row>
    <row r="600" spans="17:17" x14ac:dyDescent="0.25">
      <c r="Q600" t="str">
        <f>CONCATENATE(Measures!B665&amp;" - "&amp;Measures!D665)</f>
        <v xml:space="preserve"> - </v>
      </c>
    </row>
    <row r="601" spans="17:17" x14ac:dyDescent="0.25">
      <c r="Q601" t="str">
        <f>CONCATENATE(Measures!B666&amp;" - "&amp;Measures!D666)</f>
        <v xml:space="preserve"> - </v>
      </c>
    </row>
    <row r="602" spans="17:17" x14ac:dyDescent="0.25">
      <c r="Q602" t="str">
        <f>CONCATENATE(Measures!B667&amp;" - "&amp;Measures!D667)</f>
        <v xml:space="preserve"> - </v>
      </c>
    </row>
    <row r="603" spans="17:17" x14ac:dyDescent="0.25">
      <c r="Q603" t="str">
        <f>CONCATENATE(Measures!B668&amp;" - "&amp;Measures!D668)</f>
        <v xml:space="preserve"> - </v>
      </c>
    </row>
    <row r="604" spans="17:17" x14ac:dyDescent="0.25">
      <c r="Q604" t="str">
        <f>CONCATENATE(Measures!B669&amp;" - "&amp;Measures!D669)</f>
        <v xml:space="preserve"> - </v>
      </c>
    </row>
    <row r="605" spans="17:17" x14ac:dyDescent="0.25">
      <c r="Q605" t="str">
        <f>CONCATENATE(Measures!B670&amp;" - "&amp;Measures!D670)</f>
        <v xml:space="preserve"> - </v>
      </c>
    </row>
    <row r="606" spans="17:17" x14ac:dyDescent="0.25">
      <c r="Q606" t="str">
        <f>CONCATENATE(Measures!B671&amp;" - "&amp;Measures!D671)</f>
        <v xml:space="preserve"> - </v>
      </c>
    </row>
    <row r="607" spans="17:17" x14ac:dyDescent="0.25">
      <c r="Q607" t="str">
        <f>CONCATENATE(Measures!B672&amp;" - "&amp;Measures!D672)</f>
        <v xml:space="preserve"> - </v>
      </c>
    </row>
    <row r="608" spans="17:17" x14ac:dyDescent="0.25">
      <c r="Q608" t="str">
        <f>CONCATENATE(Measures!B673&amp;" - "&amp;Measures!D673)</f>
        <v xml:space="preserve"> - </v>
      </c>
    </row>
    <row r="609" spans="17:17" x14ac:dyDescent="0.25">
      <c r="Q609" t="str">
        <f>CONCATENATE(Measures!B674&amp;" - "&amp;Measures!D674)</f>
        <v xml:space="preserve"> - </v>
      </c>
    </row>
    <row r="610" spans="17:17" x14ac:dyDescent="0.25">
      <c r="Q610" t="str">
        <f>CONCATENATE(Measures!B675&amp;" - "&amp;Measures!D675)</f>
        <v xml:space="preserve"> - </v>
      </c>
    </row>
    <row r="611" spans="17:17" x14ac:dyDescent="0.25">
      <c r="Q611" t="str">
        <f>CONCATENATE(Measures!B676&amp;" - "&amp;Measures!D676)</f>
        <v xml:space="preserve"> - </v>
      </c>
    </row>
    <row r="612" spans="17:17" x14ac:dyDescent="0.25">
      <c r="Q612" t="str">
        <f>CONCATENATE(Measures!B677&amp;" - "&amp;Measures!D677)</f>
        <v xml:space="preserve"> - </v>
      </c>
    </row>
    <row r="613" spans="17:17" x14ac:dyDescent="0.25">
      <c r="Q613" t="str">
        <f>CONCATENATE(Measures!B678&amp;" - "&amp;Measures!D678)</f>
        <v xml:space="preserve"> - </v>
      </c>
    </row>
    <row r="614" spans="17:17" x14ac:dyDescent="0.25">
      <c r="Q614" t="str">
        <f>CONCATENATE(Measures!B679&amp;" - "&amp;Measures!D679)</f>
        <v xml:space="preserve"> - </v>
      </c>
    </row>
    <row r="615" spans="17:17" x14ac:dyDescent="0.25">
      <c r="Q615" t="str">
        <f>CONCATENATE(Measures!B680&amp;" - "&amp;Measures!D680)</f>
        <v xml:space="preserve"> - </v>
      </c>
    </row>
    <row r="616" spans="17:17" x14ac:dyDescent="0.25">
      <c r="Q616" t="str">
        <f>CONCATENATE(Measures!B681&amp;" - "&amp;Measures!D681)</f>
        <v xml:space="preserve"> - </v>
      </c>
    </row>
    <row r="617" spans="17:17" x14ac:dyDescent="0.25">
      <c r="Q617" t="str">
        <f>CONCATENATE(Measures!B682&amp;" - "&amp;Measures!D682)</f>
        <v xml:space="preserve"> - </v>
      </c>
    </row>
    <row r="618" spans="17:17" x14ac:dyDescent="0.25">
      <c r="Q618" t="str">
        <f>CONCATENATE(Measures!B683&amp;" - "&amp;Measures!D683)</f>
        <v xml:space="preserve"> - </v>
      </c>
    </row>
    <row r="619" spans="17:17" x14ac:dyDescent="0.25">
      <c r="Q619" t="str">
        <f>CONCATENATE(Measures!B684&amp;" - "&amp;Measures!D684)</f>
        <v xml:space="preserve"> - </v>
      </c>
    </row>
    <row r="620" spans="17:17" x14ac:dyDescent="0.25">
      <c r="Q620" t="str">
        <f>CONCATENATE(Measures!B685&amp;" - "&amp;Measures!D685)</f>
        <v xml:space="preserve"> - </v>
      </c>
    </row>
    <row r="621" spans="17:17" x14ac:dyDescent="0.25">
      <c r="Q621" t="str">
        <f>CONCATENATE(Measures!B686&amp;" - "&amp;Measures!D686)</f>
        <v xml:space="preserve"> - </v>
      </c>
    </row>
    <row r="622" spans="17:17" x14ac:dyDescent="0.25">
      <c r="Q622" t="str">
        <f>CONCATENATE(Measures!B687&amp;" - "&amp;Measures!D687)</f>
        <v xml:space="preserve"> - </v>
      </c>
    </row>
    <row r="623" spans="17:17" x14ac:dyDescent="0.25">
      <c r="Q623" t="str">
        <f>CONCATENATE(Measures!B688&amp;" - "&amp;Measures!D688)</f>
        <v xml:space="preserve"> - </v>
      </c>
    </row>
    <row r="624" spans="17:17" x14ac:dyDescent="0.25">
      <c r="Q624" t="str">
        <f>CONCATENATE(Measures!B689&amp;" - "&amp;Measures!D689)</f>
        <v xml:space="preserve"> - </v>
      </c>
    </row>
    <row r="625" spans="17:17" x14ac:dyDescent="0.25">
      <c r="Q625" t="str">
        <f>CONCATENATE(Measures!B690&amp;" - "&amp;Measures!D690)</f>
        <v xml:space="preserve"> - </v>
      </c>
    </row>
    <row r="626" spans="17:17" x14ac:dyDescent="0.25">
      <c r="Q626" t="str">
        <f>CONCATENATE(Measures!B691&amp;" - "&amp;Measures!D691)</f>
        <v xml:space="preserve"> - </v>
      </c>
    </row>
    <row r="627" spans="17:17" x14ac:dyDescent="0.25">
      <c r="Q627" t="str">
        <f>CONCATENATE(Measures!B692&amp;" - "&amp;Measures!D692)</f>
        <v xml:space="preserve"> - </v>
      </c>
    </row>
    <row r="628" spans="17:17" x14ac:dyDescent="0.25">
      <c r="Q628" t="str">
        <f>CONCATENATE(Measures!B693&amp;" - "&amp;Measures!D693)</f>
        <v xml:space="preserve"> - </v>
      </c>
    </row>
    <row r="629" spans="17:17" x14ac:dyDescent="0.25">
      <c r="Q629" t="str">
        <f>CONCATENATE(Measures!B694&amp;" - "&amp;Measures!D694)</f>
        <v xml:space="preserve"> - </v>
      </c>
    </row>
    <row r="630" spans="17:17" x14ac:dyDescent="0.25">
      <c r="Q630" t="str">
        <f>CONCATENATE(Measures!B695&amp;" - "&amp;Measures!D695)</f>
        <v xml:space="preserve"> - </v>
      </c>
    </row>
    <row r="631" spans="17:17" x14ac:dyDescent="0.25">
      <c r="Q631" t="str">
        <f>CONCATENATE(Measures!B696&amp;" - "&amp;Measures!D696)</f>
        <v xml:space="preserve"> - </v>
      </c>
    </row>
    <row r="632" spans="17:17" x14ac:dyDescent="0.25">
      <c r="Q632" t="str">
        <f>CONCATENATE(Measures!B697&amp;" - "&amp;Measures!D697)</f>
        <v xml:space="preserve"> - </v>
      </c>
    </row>
    <row r="633" spans="17:17" x14ac:dyDescent="0.25">
      <c r="Q633" t="str">
        <f>CONCATENATE(Measures!B698&amp;" - "&amp;Measures!D698)</f>
        <v xml:space="preserve"> - </v>
      </c>
    </row>
    <row r="634" spans="17:17" x14ac:dyDescent="0.25">
      <c r="Q634" t="str">
        <f>CONCATENATE(Measures!B699&amp;" - "&amp;Measures!D699)</f>
        <v xml:space="preserve"> - </v>
      </c>
    </row>
    <row r="635" spans="17:17" x14ac:dyDescent="0.25">
      <c r="Q635" t="str">
        <f>CONCATENATE(Measures!B700&amp;" - "&amp;Measures!D700)</f>
        <v xml:space="preserve"> - </v>
      </c>
    </row>
    <row r="636" spans="17:17" x14ac:dyDescent="0.25">
      <c r="Q636" t="str">
        <f>CONCATENATE(Measures!B701&amp;" - "&amp;Measures!D701)</f>
        <v xml:space="preserve"> - </v>
      </c>
    </row>
    <row r="637" spans="17:17" x14ac:dyDescent="0.25">
      <c r="Q637" t="str">
        <f>CONCATENATE(Measures!B702&amp;" - "&amp;Measures!D702)</f>
        <v xml:space="preserve"> - </v>
      </c>
    </row>
    <row r="638" spans="17:17" x14ac:dyDescent="0.25">
      <c r="Q638" t="str">
        <f>CONCATENATE(Measures!B703&amp;" - "&amp;Measures!D703)</f>
        <v xml:space="preserve"> - </v>
      </c>
    </row>
    <row r="639" spans="17:17" x14ac:dyDescent="0.25">
      <c r="Q639" t="str">
        <f>CONCATENATE(Measures!B704&amp;" - "&amp;Measures!D704)</f>
        <v xml:space="preserve"> - </v>
      </c>
    </row>
    <row r="640" spans="17:17" x14ac:dyDescent="0.25">
      <c r="Q640" t="str">
        <f>CONCATENATE(Measures!B705&amp;" - "&amp;Measures!D705)</f>
        <v xml:space="preserve"> - </v>
      </c>
    </row>
    <row r="641" spans="17:17" x14ac:dyDescent="0.25">
      <c r="Q641" t="str">
        <f>CONCATENATE(Measures!B706&amp;" - "&amp;Measures!D706)</f>
        <v xml:space="preserve"> - </v>
      </c>
    </row>
    <row r="642" spans="17:17" x14ac:dyDescent="0.25">
      <c r="Q642" t="str">
        <f>CONCATENATE(Measures!B707&amp;" - "&amp;Measures!D707)</f>
        <v xml:space="preserve"> - </v>
      </c>
    </row>
    <row r="643" spans="17:17" x14ac:dyDescent="0.25">
      <c r="Q643" t="str">
        <f>CONCATENATE(Measures!B708&amp;" - "&amp;Measures!D708)</f>
        <v xml:space="preserve"> - </v>
      </c>
    </row>
    <row r="644" spans="17:17" x14ac:dyDescent="0.25">
      <c r="Q644" t="str">
        <f>CONCATENATE(Measures!B709&amp;" - "&amp;Measures!D709)</f>
        <v xml:space="preserve"> - </v>
      </c>
    </row>
    <row r="645" spans="17:17" x14ac:dyDescent="0.25">
      <c r="Q645" t="str">
        <f>CONCATENATE(Measures!B710&amp;" - "&amp;Measures!D710)</f>
        <v xml:space="preserve"> - </v>
      </c>
    </row>
    <row r="646" spans="17:17" x14ac:dyDescent="0.25">
      <c r="Q646" t="str">
        <f>CONCATENATE(Measures!B711&amp;" - "&amp;Measures!D711)</f>
        <v xml:space="preserve"> - </v>
      </c>
    </row>
    <row r="647" spans="17:17" x14ac:dyDescent="0.25">
      <c r="Q647" t="str">
        <f>CONCATENATE(Measures!B712&amp;" - "&amp;Measures!D712)</f>
        <v xml:space="preserve"> - </v>
      </c>
    </row>
    <row r="648" spans="17:17" x14ac:dyDescent="0.25">
      <c r="Q648" t="str">
        <f>CONCATENATE(Measures!B713&amp;" - "&amp;Measures!D713)</f>
        <v xml:space="preserve"> - </v>
      </c>
    </row>
    <row r="649" spans="17:17" x14ac:dyDescent="0.25">
      <c r="Q649" t="str">
        <f>CONCATENATE(Measures!B714&amp;" - "&amp;Measures!D714)</f>
        <v xml:space="preserve"> - </v>
      </c>
    </row>
    <row r="650" spans="17:17" x14ac:dyDescent="0.25">
      <c r="Q650" t="str">
        <f>CONCATENATE(Measures!B715&amp;" - "&amp;Measures!D715)</f>
        <v xml:space="preserve"> - </v>
      </c>
    </row>
    <row r="651" spans="17:17" x14ac:dyDescent="0.25">
      <c r="Q651" t="str">
        <f>CONCATENATE(Measures!B716&amp;" - "&amp;Measures!D716)</f>
        <v xml:space="preserve"> - </v>
      </c>
    </row>
    <row r="652" spans="17:17" x14ac:dyDescent="0.25">
      <c r="Q652" t="str">
        <f>CONCATENATE(Measures!B717&amp;" - "&amp;Measures!D717)</f>
        <v xml:space="preserve"> - </v>
      </c>
    </row>
    <row r="653" spans="17:17" x14ac:dyDescent="0.25">
      <c r="Q653" t="str">
        <f>CONCATENATE(Measures!B718&amp;" - "&amp;Measures!D718)</f>
        <v xml:space="preserve"> - </v>
      </c>
    </row>
    <row r="654" spans="17:17" x14ac:dyDescent="0.25">
      <c r="Q654" t="str">
        <f>CONCATENATE(Measures!B719&amp;" - "&amp;Measures!D719)</f>
        <v xml:space="preserve"> - </v>
      </c>
    </row>
    <row r="655" spans="17:17" x14ac:dyDescent="0.25">
      <c r="Q655" t="str">
        <f>CONCATENATE(Measures!B720&amp;" - "&amp;Measures!D720)</f>
        <v xml:space="preserve"> - </v>
      </c>
    </row>
    <row r="656" spans="17:17" x14ac:dyDescent="0.25">
      <c r="Q656" t="str">
        <f>CONCATENATE(Measures!B721&amp;" - "&amp;Measures!D721)</f>
        <v xml:space="preserve"> - </v>
      </c>
    </row>
    <row r="657" spans="17:17" x14ac:dyDescent="0.25">
      <c r="Q657" t="str">
        <f>CONCATENATE(Measures!B722&amp;" - "&amp;Measures!D722)</f>
        <v xml:space="preserve"> - </v>
      </c>
    </row>
    <row r="658" spans="17:17" x14ac:dyDescent="0.25">
      <c r="Q658" t="str">
        <f>CONCATENATE(Measures!B723&amp;" - "&amp;Measures!D723)</f>
        <v xml:space="preserve"> - </v>
      </c>
    </row>
    <row r="659" spans="17:17" x14ac:dyDescent="0.25">
      <c r="Q659" t="str">
        <f>CONCATENATE(Measures!B724&amp;" - "&amp;Measures!D724)</f>
        <v xml:space="preserve"> - </v>
      </c>
    </row>
    <row r="660" spans="17:17" x14ac:dyDescent="0.25">
      <c r="Q660" t="str">
        <f>CONCATENATE(Measures!B725&amp;" - "&amp;Measures!D725)</f>
        <v xml:space="preserve"> - </v>
      </c>
    </row>
    <row r="661" spans="17:17" x14ac:dyDescent="0.25">
      <c r="Q661" t="str">
        <f>CONCATENATE(Measures!B726&amp;" - "&amp;Measures!D726)</f>
        <v xml:space="preserve"> - </v>
      </c>
    </row>
    <row r="662" spans="17:17" x14ac:dyDescent="0.25">
      <c r="Q662" t="str">
        <f>CONCATENATE(Measures!B727&amp;" - "&amp;Measures!D727)</f>
        <v xml:space="preserve"> - </v>
      </c>
    </row>
    <row r="663" spans="17:17" x14ac:dyDescent="0.25">
      <c r="Q663" t="str">
        <f>CONCATENATE(Measures!B728&amp;" - "&amp;Measures!D728)</f>
        <v xml:space="preserve"> - </v>
      </c>
    </row>
    <row r="664" spans="17:17" x14ac:dyDescent="0.25">
      <c r="Q664" t="str">
        <f>CONCATENATE(Measures!B729&amp;" - "&amp;Measures!D729)</f>
        <v xml:space="preserve"> - </v>
      </c>
    </row>
    <row r="665" spans="17:17" x14ac:dyDescent="0.25">
      <c r="Q665" t="str">
        <f>CONCATENATE(Measures!B730&amp;" - "&amp;Measures!D730)</f>
        <v xml:space="preserve"> - </v>
      </c>
    </row>
    <row r="666" spans="17:17" x14ac:dyDescent="0.25">
      <c r="Q666" t="str">
        <f>CONCATENATE(Measures!B731&amp;" - "&amp;Measures!D731)</f>
        <v xml:space="preserve"> - </v>
      </c>
    </row>
    <row r="667" spans="17:17" x14ac:dyDescent="0.25">
      <c r="Q667" t="str">
        <f>CONCATENATE(Measures!B732&amp;" - "&amp;Measures!D732)</f>
        <v xml:space="preserve"> - </v>
      </c>
    </row>
    <row r="668" spans="17:17" x14ac:dyDescent="0.25">
      <c r="Q668" t="str">
        <f>CONCATENATE(Measures!B733&amp;" - "&amp;Measures!D733)</f>
        <v xml:space="preserve"> - </v>
      </c>
    </row>
    <row r="669" spans="17:17" x14ac:dyDescent="0.25">
      <c r="Q669" t="str">
        <f>CONCATENATE(Measures!B734&amp;" - "&amp;Measures!D734)</f>
        <v xml:space="preserve"> - </v>
      </c>
    </row>
    <row r="670" spans="17:17" x14ac:dyDescent="0.25">
      <c r="Q670" t="str">
        <f>CONCATENATE(Measures!B735&amp;" - "&amp;Measures!D735)</f>
        <v xml:space="preserve"> - </v>
      </c>
    </row>
    <row r="671" spans="17:17" x14ac:dyDescent="0.25">
      <c r="Q671" t="str">
        <f>CONCATENATE(Measures!B736&amp;" - "&amp;Measures!D736)</f>
        <v xml:space="preserve"> - </v>
      </c>
    </row>
    <row r="672" spans="17:17" x14ac:dyDescent="0.25">
      <c r="Q672" t="str">
        <f>CONCATENATE(Measures!B737&amp;" - "&amp;Measures!D737)</f>
        <v xml:space="preserve"> - </v>
      </c>
    </row>
    <row r="673" spans="17:17" x14ac:dyDescent="0.25">
      <c r="Q673" t="str">
        <f>CONCATENATE(Measures!B738&amp;" - "&amp;Measures!D738)</f>
        <v xml:space="preserve"> - </v>
      </c>
    </row>
    <row r="674" spans="17:17" x14ac:dyDescent="0.25">
      <c r="Q674" t="str">
        <f>CONCATENATE(Measures!B739&amp;" - "&amp;Measures!D739)</f>
        <v xml:space="preserve"> - </v>
      </c>
    </row>
    <row r="675" spans="17:17" x14ac:dyDescent="0.25">
      <c r="Q675" t="str">
        <f>CONCATENATE(Measures!B740&amp;" - "&amp;Measures!D740)</f>
        <v xml:space="preserve"> - </v>
      </c>
    </row>
    <row r="676" spans="17:17" x14ac:dyDescent="0.25">
      <c r="Q676" t="str">
        <f>CONCATENATE(Measures!B741&amp;" - "&amp;Measures!D741)</f>
        <v xml:space="preserve"> - </v>
      </c>
    </row>
    <row r="677" spans="17:17" x14ac:dyDescent="0.25">
      <c r="Q677" t="str">
        <f>CONCATENATE(Measures!B742&amp;" - "&amp;Measures!D742)</f>
        <v xml:space="preserve"> - </v>
      </c>
    </row>
    <row r="678" spans="17:17" x14ac:dyDescent="0.25">
      <c r="Q678" t="str">
        <f>CONCATENATE(Measures!B743&amp;" - "&amp;Measures!D743)</f>
        <v xml:space="preserve"> - </v>
      </c>
    </row>
    <row r="679" spans="17:17" x14ac:dyDescent="0.25">
      <c r="Q679" t="str">
        <f>CONCATENATE(Measures!B744&amp;" - "&amp;Measures!D744)</f>
        <v xml:space="preserve"> - </v>
      </c>
    </row>
    <row r="680" spans="17:17" x14ac:dyDescent="0.25">
      <c r="Q680" t="str">
        <f>CONCATENATE(Measures!B745&amp;" - "&amp;Measures!D745)</f>
        <v xml:space="preserve"> - </v>
      </c>
    </row>
    <row r="681" spans="17:17" x14ac:dyDescent="0.25">
      <c r="Q681" t="str">
        <f>CONCATENATE(Measures!B746&amp;" - "&amp;Measures!D746)</f>
        <v xml:space="preserve"> - </v>
      </c>
    </row>
    <row r="682" spans="17:17" x14ac:dyDescent="0.25">
      <c r="Q682" t="str">
        <f>CONCATENATE(Measures!B747&amp;" - "&amp;Measures!D747)</f>
        <v xml:space="preserve"> - </v>
      </c>
    </row>
    <row r="683" spans="17:17" x14ac:dyDescent="0.25">
      <c r="Q683" t="str">
        <f>CONCATENATE(Measures!B748&amp;" - "&amp;Measures!D748)</f>
        <v xml:space="preserve"> - </v>
      </c>
    </row>
    <row r="684" spans="17:17" x14ac:dyDescent="0.25">
      <c r="Q684" t="str">
        <f>CONCATENATE(Measures!B749&amp;" - "&amp;Measures!D749)</f>
        <v xml:space="preserve"> - </v>
      </c>
    </row>
    <row r="685" spans="17:17" x14ac:dyDescent="0.25">
      <c r="Q685" t="str">
        <f>CONCATENATE(Measures!B750&amp;" - "&amp;Measures!D750)</f>
        <v xml:space="preserve"> - </v>
      </c>
    </row>
    <row r="686" spans="17:17" x14ac:dyDescent="0.25">
      <c r="Q686" t="str">
        <f>CONCATENATE(Measures!B751&amp;" - "&amp;Measures!D751)</f>
        <v xml:space="preserve"> - </v>
      </c>
    </row>
    <row r="687" spans="17:17" x14ac:dyDescent="0.25">
      <c r="Q687" t="str">
        <f>CONCATENATE(Measures!B752&amp;" - "&amp;Measures!D752)</f>
        <v xml:space="preserve"> - </v>
      </c>
    </row>
    <row r="688" spans="17:17" x14ac:dyDescent="0.25">
      <c r="Q688" t="str">
        <f>CONCATENATE(Measures!B753&amp;" - "&amp;Measures!D753)</f>
        <v xml:space="preserve"> - </v>
      </c>
    </row>
    <row r="689" spans="17:17" x14ac:dyDescent="0.25">
      <c r="Q689" t="str">
        <f>CONCATENATE(Measures!B754&amp;" - "&amp;Measures!D754)</f>
        <v xml:space="preserve"> - </v>
      </c>
    </row>
    <row r="690" spans="17:17" x14ac:dyDescent="0.25">
      <c r="Q690" t="str">
        <f>CONCATENATE(Measures!B755&amp;" - "&amp;Measures!D755)</f>
        <v xml:space="preserve"> - </v>
      </c>
    </row>
    <row r="691" spans="17:17" x14ac:dyDescent="0.25">
      <c r="Q691" t="str">
        <f>CONCATENATE(Measures!B756&amp;" - "&amp;Measures!D756)</f>
        <v xml:space="preserve"> - </v>
      </c>
    </row>
    <row r="692" spans="17:17" x14ac:dyDescent="0.25">
      <c r="Q692" t="str">
        <f>CONCATENATE(Measures!B757&amp;" - "&amp;Measures!D757)</f>
        <v xml:space="preserve"> - </v>
      </c>
    </row>
    <row r="693" spans="17:17" x14ac:dyDescent="0.25">
      <c r="Q693" t="str">
        <f>CONCATENATE(Measures!B758&amp;" - "&amp;Measures!D758)</f>
        <v xml:space="preserve"> - </v>
      </c>
    </row>
    <row r="694" spans="17:17" x14ac:dyDescent="0.25">
      <c r="Q694" t="str">
        <f>CONCATENATE(Measures!B759&amp;" - "&amp;Measures!D759)</f>
        <v xml:space="preserve"> - </v>
      </c>
    </row>
    <row r="695" spans="17:17" x14ac:dyDescent="0.25">
      <c r="Q695" t="str">
        <f>CONCATENATE(Measures!B760&amp;" - "&amp;Measures!D760)</f>
        <v xml:space="preserve"> - </v>
      </c>
    </row>
    <row r="696" spans="17:17" x14ac:dyDescent="0.25">
      <c r="Q696" t="str">
        <f>CONCATENATE(Measures!B761&amp;" - "&amp;Measures!D761)</f>
        <v xml:space="preserve"> - </v>
      </c>
    </row>
    <row r="697" spans="17:17" x14ac:dyDescent="0.25">
      <c r="Q697" t="str">
        <f>CONCATENATE(Measures!B762&amp;" - "&amp;Measures!D762)</f>
        <v xml:space="preserve"> - </v>
      </c>
    </row>
    <row r="698" spans="17:17" x14ac:dyDescent="0.25">
      <c r="Q698" t="str">
        <f>CONCATENATE(Measures!B763&amp;" - "&amp;Measures!D763)</f>
        <v xml:space="preserve"> - </v>
      </c>
    </row>
    <row r="699" spans="17:17" x14ac:dyDescent="0.25">
      <c r="Q699" t="str">
        <f>CONCATENATE(Measures!B764&amp;" - "&amp;Measures!D764)</f>
        <v xml:space="preserve"> - </v>
      </c>
    </row>
    <row r="700" spans="17:17" x14ac:dyDescent="0.25">
      <c r="Q700" t="str">
        <f>CONCATENATE(Measures!B765&amp;" - "&amp;Measures!D765)</f>
        <v xml:space="preserve"> - </v>
      </c>
    </row>
    <row r="701" spans="17:17" x14ac:dyDescent="0.25">
      <c r="Q701" t="str">
        <f>CONCATENATE(Measures!B766&amp;" - "&amp;Measures!D766)</f>
        <v xml:space="preserve"> - </v>
      </c>
    </row>
    <row r="702" spans="17:17" x14ac:dyDescent="0.25">
      <c r="Q702" t="str">
        <f>CONCATENATE(Measures!B767&amp;" - "&amp;Measures!D767)</f>
        <v xml:space="preserve"> - </v>
      </c>
    </row>
    <row r="703" spans="17:17" x14ac:dyDescent="0.25">
      <c r="Q703" t="str">
        <f>CONCATENATE(Measures!B768&amp;" - "&amp;Measures!D768)</f>
        <v xml:space="preserve"> - </v>
      </c>
    </row>
    <row r="704" spans="17:17" x14ac:dyDescent="0.25">
      <c r="Q704" t="str">
        <f>CONCATENATE(Measures!B769&amp;" - "&amp;Measures!D769)</f>
        <v xml:space="preserve"> - </v>
      </c>
    </row>
    <row r="705" spans="17:17" x14ac:dyDescent="0.25">
      <c r="Q705" t="str">
        <f>CONCATENATE(Measures!B770&amp;" - "&amp;Measures!D770)</f>
        <v xml:space="preserve"> - </v>
      </c>
    </row>
    <row r="706" spans="17:17" x14ac:dyDescent="0.25">
      <c r="Q706" t="str">
        <f>CONCATENATE(Measures!B771&amp;" - "&amp;Measures!D771)</f>
        <v xml:space="preserve"> - </v>
      </c>
    </row>
    <row r="707" spans="17:17" x14ac:dyDescent="0.25">
      <c r="Q707" t="str">
        <f>CONCATENATE(Measures!B772&amp;" - "&amp;Measures!D772)</f>
        <v xml:space="preserve"> - </v>
      </c>
    </row>
    <row r="708" spans="17:17" x14ac:dyDescent="0.25">
      <c r="Q708" t="str">
        <f>CONCATENATE(Measures!B773&amp;" - "&amp;Measures!D773)</f>
        <v xml:space="preserve"> - </v>
      </c>
    </row>
    <row r="709" spans="17:17" x14ac:dyDescent="0.25">
      <c r="Q709" t="str">
        <f>CONCATENATE(Measures!B774&amp;" - "&amp;Measures!D774)</f>
        <v xml:space="preserve"> - </v>
      </c>
    </row>
    <row r="710" spans="17:17" x14ac:dyDescent="0.25">
      <c r="Q710" t="str">
        <f>CONCATENATE(Measures!B775&amp;" - "&amp;Measures!D775)</f>
        <v xml:space="preserve"> - </v>
      </c>
    </row>
    <row r="711" spans="17:17" x14ac:dyDescent="0.25">
      <c r="Q711" t="str">
        <f>CONCATENATE(Measures!B776&amp;" - "&amp;Measures!D776)</f>
        <v xml:space="preserve"> - </v>
      </c>
    </row>
    <row r="712" spans="17:17" x14ac:dyDescent="0.25">
      <c r="Q712" t="str">
        <f>CONCATENATE(Measures!B777&amp;" - "&amp;Measures!D777)</f>
        <v xml:space="preserve"> - </v>
      </c>
    </row>
    <row r="713" spans="17:17" x14ac:dyDescent="0.25">
      <c r="Q713" t="str">
        <f>CONCATENATE(Measures!B778&amp;" - "&amp;Measures!D778)</f>
        <v xml:space="preserve"> - </v>
      </c>
    </row>
    <row r="714" spans="17:17" x14ac:dyDescent="0.25">
      <c r="Q714" t="str">
        <f>CONCATENATE(Measures!B779&amp;" - "&amp;Measures!D779)</f>
        <v xml:space="preserve"> - </v>
      </c>
    </row>
    <row r="715" spans="17:17" x14ac:dyDescent="0.25">
      <c r="Q715" t="str">
        <f>CONCATENATE(Measures!B780&amp;" - "&amp;Measures!D780)</f>
        <v xml:space="preserve"> - </v>
      </c>
    </row>
    <row r="716" spans="17:17" x14ac:dyDescent="0.25">
      <c r="Q716" t="str">
        <f>CONCATENATE(Measures!B781&amp;" - "&amp;Measures!D781)</f>
        <v xml:space="preserve"> - </v>
      </c>
    </row>
    <row r="717" spans="17:17" x14ac:dyDescent="0.25">
      <c r="Q717" t="str">
        <f>CONCATENATE(Measures!B782&amp;" - "&amp;Measures!D782)</f>
        <v xml:space="preserve"> - </v>
      </c>
    </row>
    <row r="718" spans="17:17" x14ac:dyDescent="0.25">
      <c r="Q718" t="str">
        <f>CONCATENATE(Measures!B783&amp;" - "&amp;Measures!D783)</f>
        <v xml:space="preserve"> - </v>
      </c>
    </row>
    <row r="719" spans="17:17" x14ac:dyDescent="0.25">
      <c r="Q719" t="str">
        <f>CONCATENATE(Measures!B784&amp;" - "&amp;Measures!D784)</f>
        <v xml:space="preserve"> - </v>
      </c>
    </row>
    <row r="720" spans="17:17" x14ac:dyDescent="0.25">
      <c r="Q720" t="str">
        <f>CONCATENATE(Measures!B785&amp;" - "&amp;Measures!D785)</f>
        <v xml:space="preserve"> - </v>
      </c>
    </row>
    <row r="721" spans="17:17" x14ac:dyDescent="0.25">
      <c r="Q721" t="str">
        <f>CONCATENATE(Measures!B786&amp;" - "&amp;Measures!D786)</f>
        <v xml:space="preserve"> - </v>
      </c>
    </row>
    <row r="722" spans="17:17" x14ac:dyDescent="0.25">
      <c r="Q722" t="str">
        <f>CONCATENATE(Measures!B787&amp;" - "&amp;Measures!D787)</f>
        <v xml:space="preserve"> - </v>
      </c>
    </row>
    <row r="723" spans="17:17" x14ac:dyDescent="0.25">
      <c r="Q723" t="str">
        <f>CONCATENATE(Measures!B788&amp;" - "&amp;Measures!D788)</f>
        <v xml:space="preserve"> - </v>
      </c>
    </row>
    <row r="724" spans="17:17" x14ac:dyDescent="0.25">
      <c r="Q724" t="str">
        <f>CONCATENATE(Measures!B789&amp;" - "&amp;Measures!D789)</f>
        <v xml:space="preserve"> - </v>
      </c>
    </row>
    <row r="725" spans="17:17" x14ac:dyDescent="0.25">
      <c r="Q725" t="str">
        <f>CONCATENATE(Measures!B790&amp;" - "&amp;Measures!D790)</f>
        <v xml:space="preserve"> - </v>
      </c>
    </row>
    <row r="726" spans="17:17" x14ac:dyDescent="0.25">
      <c r="Q726" t="str">
        <f>CONCATENATE(Measures!B791&amp;" - "&amp;Measures!D791)</f>
        <v xml:space="preserve"> - </v>
      </c>
    </row>
    <row r="727" spans="17:17" x14ac:dyDescent="0.25">
      <c r="Q727" t="str">
        <f>CONCATENATE(Measures!B792&amp;" - "&amp;Measures!D792)</f>
        <v xml:space="preserve"> - </v>
      </c>
    </row>
    <row r="728" spans="17:17" x14ac:dyDescent="0.25">
      <c r="Q728" t="str">
        <f>CONCATENATE(Measures!B793&amp;" - "&amp;Measures!D793)</f>
        <v xml:space="preserve"> - </v>
      </c>
    </row>
    <row r="729" spans="17:17" x14ac:dyDescent="0.25">
      <c r="Q729" t="str">
        <f>CONCATENATE(Measures!B794&amp;" - "&amp;Measures!D794)</f>
        <v xml:space="preserve"> - </v>
      </c>
    </row>
    <row r="730" spans="17:17" x14ac:dyDescent="0.25">
      <c r="Q730" t="str">
        <f>CONCATENATE(Measures!B795&amp;" - "&amp;Measures!D795)</f>
        <v xml:space="preserve"> - </v>
      </c>
    </row>
    <row r="731" spans="17:17" x14ac:dyDescent="0.25">
      <c r="Q731" t="str">
        <f>CONCATENATE(Measures!B796&amp;" - "&amp;Measures!D796)</f>
        <v xml:space="preserve"> - </v>
      </c>
    </row>
    <row r="732" spans="17:17" x14ac:dyDescent="0.25">
      <c r="Q732" t="str">
        <f>CONCATENATE(Measures!B797&amp;" - "&amp;Measures!D797)</f>
        <v xml:space="preserve"> - </v>
      </c>
    </row>
    <row r="733" spans="17:17" x14ac:dyDescent="0.25">
      <c r="Q733" t="str">
        <f>CONCATENATE(Measures!B798&amp;" - "&amp;Measures!D798)</f>
        <v xml:space="preserve"> - </v>
      </c>
    </row>
    <row r="734" spans="17:17" x14ac:dyDescent="0.25">
      <c r="Q734" t="str">
        <f>CONCATENATE(Measures!B799&amp;" - "&amp;Measures!D799)</f>
        <v xml:space="preserve"> - </v>
      </c>
    </row>
    <row r="735" spans="17:17" x14ac:dyDescent="0.25">
      <c r="Q735" t="str">
        <f>CONCATENATE(Measures!B800&amp;" - "&amp;Measures!D800)</f>
        <v xml:space="preserve"> - </v>
      </c>
    </row>
    <row r="736" spans="17:17" x14ac:dyDescent="0.25">
      <c r="Q736" t="str">
        <f>CONCATENATE(Measures!B801&amp;" - "&amp;Measures!D801)</f>
        <v xml:space="preserve"> - </v>
      </c>
    </row>
    <row r="737" spans="17:17" x14ac:dyDescent="0.25">
      <c r="Q737" t="str">
        <f>CONCATENATE(Measures!B802&amp;" - "&amp;Measures!D802)</f>
        <v xml:space="preserve"> - </v>
      </c>
    </row>
    <row r="738" spans="17:17" x14ac:dyDescent="0.25">
      <c r="Q738" t="str">
        <f>CONCATENATE(Measures!B803&amp;" - "&amp;Measures!D803)</f>
        <v xml:space="preserve"> - </v>
      </c>
    </row>
    <row r="739" spans="17:17" x14ac:dyDescent="0.25">
      <c r="Q739" t="str">
        <f>CONCATENATE(Measures!B804&amp;" - "&amp;Measures!D804)</f>
        <v xml:space="preserve"> - </v>
      </c>
    </row>
    <row r="740" spans="17:17" x14ac:dyDescent="0.25">
      <c r="Q740" t="str">
        <f>CONCATENATE(Measures!B805&amp;" - "&amp;Measures!D805)</f>
        <v xml:space="preserve"> - </v>
      </c>
    </row>
    <row r="741" spans="17:17" x14ac:dyDescent="0.25">
      <c r="Q741" t="str">
        <f>CONCATENATE(Measures!B806&amp;" - "&amp;Measures!D806)</f>
        <v xml:space="preserve"> - </v>
      </c>
    </row>
    <row r="742" spans="17:17" x14ac:dyDescent="0.25">
      <c r="Q742" t="str">
        <f>CONCATENATE(Measures!B807&amp;" - "&amp;Measures!D807)</f>
        <v xml:space="preserve"> - </v>
      </c>
    </row>
    <row r="743" spans="17:17" x14ac:dyDescent="0.25">
      <c r="Q743" t="str">
        <f>CONCATENATE(Measures!B808&amp;" - "&amp;Measures!D808)</f>
        <v xml:space="preserve"> - </v>
      </c>
    </row>
    <row r="744" spans="17:17" x14ac:dyDescent="0.25">
      <c r="Q744" t="str">
        <f>CONCATENATE(Measures!B809&amp;" - "&amp;Measures!D809)</f>
        <v xml:space="preserve"> - </v>
      </c>
    </row>
    <row r="745" spans="17:17" x14ac:dyDescent="0.25">
      <c r="Q745" t="str">
        <f>CONCATENATE(Measures!B810&amp;" - "&amp;Measures!D810)</f>
        <v xml:space="preserve"> - </v>
      </c>
    </row>
    <row r="746" spans="17:17" x14ac:dyDescent="0.25">
      <c r="Q746" t="str">
        <f>CONCATENATE(Measures!B811&amp;" - "&amp;Measures!D811)</f>
        <v xml:space="preserve"> - </v>
      </c>
    </row>
    <row r="747" spans="17:17" x14ac:dyDescent="0.25">
      <c r="Q747" t="str">
        <f>CONCATENATE(Measures!B812&amp;" - "&amp;Measures!D812)</f>
        <v xml:space="preserve"> - </v>
      </c>
    </row>
    <row r="748" spans="17:17" x14ac:dyDescent="0.25">
      <c r="Q748" t="str">
        <f>CONCATENATE(Measures!B813&amp;" - "&amp;Measures!D813)</f>
        <v xml:space="preserve"> - </v>
      </c>
    </row>
    <row r="749" spans="17:17" x14ac:dyDescent="0.25">
      <c r="Q749" t="str">
        <f>CONCATENATE(Measures!B814&amp;" - "&amp;Measures!D814)</f>
        <v xml:space="preserve"> - </v>
      </c>
    </row>
    <row r="750" spans="17:17" x14ac:dyDescent="0.25">
      <c r="Q750" t="str">
        <f>CONCATENATE(Measures!B815&amp;" - "&amp;Measures!D815)</f>
        <v xml:space="preserve"> - </v>
      </c>
    </row>
    <row r="751" spans="17:17" x14ac:dyDescent="0.25">
      <c r="Q751" t="str">
        <f>CONCATENATE(Measures!B816&amp;" - "&amp;Measures!D816)</f>
        <v xml:space="preserve"> - </v>
      </c>
    </row>
    <row r="752" spans="17:17" x14ac:dyDescent="0.25">
      <c r="Q752" t="str">
        <f>CONCATENATE(Measures!B817&amp;" - "&amp;Measures!D817)</f>
        <v xml:space="preserve"> - </v>
      </c>
    </row>
    <row r="753" spans="17:17" x14ac:dyDescent="0.25">
      <c r="Q753" t="str">
        <f>CONCATENATE(Measures!B818&amp;" - "&amp;Measures!D818)</f>
        <v xml:space="preserve"> - </v>
      </c>
    </row>
    <row r="754" spans="17:17" x14ac:dyDescent="0.25">
      <c r="Q754" t="str">
        <f>CONCATENATE(Measures!B819&amp;" - "&amp;Measures!D819)</f>
        <v xml:space="preserve"> - </v>
      </c>
    </row>
    <row r="755" spans="17:17" x14ac:dyDescent="0.25">
      <c r="Q755" t="str">
        <f>CONCATENATE(Measures!B820&amp;" - "&amp;Measures!D820)</f>
        <v xml:space="preserve"> - </v>
      </c>
    </row>
    <row r="756" spans="17:17" x14ac:dyDescent="0.25">
      <c r="Q756" t="str">
        <f>CONCATENATE(Measures!B821&amp;" - "&amp;Measures!D821)</f>
        <v xml:space="preserve"> - </v>
      </c>
    </row>
    <row r="757" spans="17:17" x14ac:dyDescent="0.25">
      <c r="Q757" t="str">
        <f>CONCATENATE(Measures!B822&amp;" - "&amp;Measures!D822)</f>
        <v xml:space="preserve"> - </v>
      </c>
    </row>
    <row r="758" spans="17:17" x14ac:dyDescent="0.25">
      <c r="Q758" t="str">
        <f>CONCATENATE(Measures!B823&amp;" - "&amp;Measures!D823)</f>
        <v xml:space="preserve"> - </v>
      </c>
    </row>
    <row r="759" spans="17:17" x14ac:dyDescent="0.25">
      <c r="Q759" t="str">
        <f>CONCATENATE(Measures!B824&amp;" - "&amp;Measures!D824)</f>
        <v xml:space="preserve"> - </v>
      </c>
    </row>
    <row r="760" spans="17:17" x14ac:dyDescent="0.25">
      <c r="Q760" t="str">
        <f>CONCATENATE(Measures!B825&amp;" - "&amp;Measures!D825)</f>
        <v xml:space="preserve"> - </v>
      </c>
    </row>
    <row r="761" spans="17:17" x14ac:dyDescent="0.25">
      <c r="Q761" t="str">
        <f>CONCATENATE(Measures!B826&amp;" - "&amp;Measures!D826)</f>
        <v xml:space="preserve"> - </v>
      </c>
    </row>
    <row r="762" spans="17:17" x14ac:dyDescent="0.25">
      <c r="Q762" t="str">
        <f>CONCATENATE(Measures!B827&amp;" - "&amp;Measures!D827)</f>
        <v xml:space="preserve"> - </v>
      </c>
    </row>
    <row r="763" spans="17:17" x14ac:dyDescent="0.25">
      <c r="Q763" t="str">
        <f>CONCATENATE(Measures!B828&amp;" - "&amp;Measures!D828)</f>
        <v xml:space="preserve"> - </v>
      </c>
    </row>
    <row r="764" spans="17:17" x14ac:dyDescent="0.25">
      <c r="Q764" t="str">
        <f>CONCATENATE(Measures!B829&amp;" - "&amp;Measures!D829)</f>
        <v xml:space="preserve"> - </v>
      </c>
    </row>
    <row r="765" spans="17:17" x14ac:dyDescent="0.25">
      <c r="Q765" t="str">
        <f>CONCATENATE(Measures!B830&amp;" - "&amp;Measures!D830)</f>
        <v xml:space="preserve"> - </v>
      </c>
    </row>
    <row r="766" spans="17:17" x14ac:dyDescent="0.25">
      <c r="Q766" t="str">
        <f>CONCATENATE(Measures!B831&amp;" - "&amp;Measures!D831)</f>
        <v xml:space="preserve"> - </v>
      </c>
    </row>
    <row r="767" spans="17:17" x14ac:dyDescent="0.25">
      <c r="Q767" t="str">
        <f>CONCATENATE(Measures!B832&amp;" - "&amp;Measures!D832)</f>
        <v xml:space="preserve"> - </v>
      </c>
    </row>
    <row r="768" spans="17:17" x14ac:dyDescent="0.25">
      <c r="Q768" t="str">
        <f>CONCATENATE(Measures!B833&amp;" - "&amp;Measures!D833)</f>
        <v xml:space="preserve"> - </v>
      </c>
    </row>
    <row r="769" spans="17:17" x14ac:dyDescent="0.25">
      <c r="Q769" t="str">
        <f>CONCATENATE(Measures!B834&amp;" - "&amp;Measures!D834)</f>
        <v xml:space="preserve"> - </v>
      </c>
    </row>
    <row r="770" spans="17:17" x14ac:dyDescent="0.25">
      <c r="Q770" t="str">
        <f>CONCATENATE(Measures!B835&amp;" - "&amp;Measures!D835)</f>
        <v xml:space="preserve"> - </v>
      </c>
    </row>
    <row r="771" spans="17:17" x14ac:dyDescent="0.25">
      <c r="Q771" t="str">
        <f>CONCATENATE(Measures!B836&amp;" - "&amp;Measures!D836)</f>
        <v xml:space="preserve"> - </v>
      </c>
    </row>
    <row r="772" spans="17:17" x14ac:dyDescent="0.25">
      <c r="Q772" t="str">
        <f>CONCATENATE(Measures!B837&amp;" - "&amp;Measures!D837)</f>
        <v xml:space="preserve"> - </v>
      </c>
    </row>
    <row r="773" spans="17:17" x14ac:dyDescent="0.25">
      <c r="Q773" t="str">
        <f>CONCATENATE(Measures!B838&amp;" - "&amp;Measures!D838)</f>
        <v xml:space="preserve"> - </v>
      </c>
    </row>
    <row r="774" spans="17:17" x14ac:dyDescent="0.25">
      <c r="Q774" t="str">
        <f>CONCATENATE(Measures!B839&amp;" - "&amp;Measures!D839)</f>
        <v xml:space="preserve"> - </v>
      </c>
    </row>
    <row r="775" spans="17:17" x14ac:dyDescent="0.25">
      <c r="Q775" t="str">
        <f>CONCATENATE(Measures!B840&amp;" - "&amp;Measures!D840)</f>
        <v xml:space="preserve"> - </v>
      </c>
    </row>
    <row r="776" spans="17:17" x14ac:dyDescent="0.25">
      <c r="Q776" t="str">
        <f>CONCATENATE(Measures!B841&amp;" - "&amp;Measures!D841)</f>
        <v xml:space="preserve"> - </v>
      </c>
    </row>
    <row r="777" spans="17:17" x14ac:dyDescent="0.25">
      <c r="Q777" t="str">
        <f>CONCATENATE(Measures!B842&amp;" - "&amp;Measures!D842)</f>
        <v xml:space="preserve"> - </v>
      </c>
    </row>
    <row r="778" spans="17:17" x14ac:dyDescent="0.25">
      <c r="Q778" t="str">
        <f>CONCATENATE(Measures!B843&amp;" - "&amp;Measures!D843)</f>
        <v xml:space="preserve"> - </v>
      </c>
    </row>
    <row r="779" spans="17:17" x14ac:dyDescent="0.25">
      <c r="Q779" t="str">
        <f>CONCATENATE(Measures!B844&amp;" - "&amp;Measures!D844)</f>
        <v xml:space="preserve"> - </v>
      </c>
    </row>
    <row r="780" spans="17:17" x14ac:dyDescent="0.25">
      <c r="Q780" t="str">
        <f>CONCATENATE(Measures!B845&amp;" - "&amp;Measures!D845)</f>
        <v xml:space="preserve"> - </v>
      </c>
    </row>
    <row r="781" spans="17:17" x14ac:dyDescent="0.25">
      <c r="Q781" t="str">
        <f>CONCATENATE(Measures!B846&amp;" - "&amp;Measures!D846)</f>
        <v xml:space="preserve"> - </v>
      </c>
    </row>
    <row r="782" spans="17:17" x14ac:dyDescent="0.25">
      <c r="Q782" t="str">
        <f>CONCATENATE(Measures!B847&amp;" - "&amp;Measures!D847)</f>
        <v xml:space="preserve"> - </v>
      </c>
    </row>
    <row r="783" spans="17:17" x14ac:dyDescent="0.25">
      <c r="Q783" t="str">
        <f>CONCATENATE(Measures!B848&amp;" - "&amp;Measures!D848)</f>
        <v xml:space="preserve"> - </v>
      </c>
    </row>
    <row r="784" spans="17:17" x14ac:dyDescent="0.25">
      <c r="Q784" t="str">
        <f>CONCATENATE(Measures!B849&amp;" - "&amp;Measures!D849)</f>
        <v xml:space="preserve"> - </v>
      </c>
    </row>
    <row r="785" spans="17:17" x14ac:dyDescent="0.25">
      <c r="Q785" t="str">
        <f>CONCATENATE(Measures!B850&amp;" - "&amp;Measures!D850)</f>
        <v xml:space="preserve"> - </v>
      </c>
    </row>
    <row r="786" spans="17:17" x14ac:dyDescent="0.25">
      <c r="Q786" t="str">
        <f>CONCATENATE(Measures!B851&amp;" - "&amp;Measures!D851)</f>
        <v xml:space="preserve"> - </v>
      </c>
    </row>
    <row r="787" spans="17:17" x14ac:dyDescent="0.25">
      <c r="Q787" t="str">
        <f>CONCATENATE(Measures!B852&amp;" - "&amp;Measures!D852)</f>
        <v xml:space="preserve"> - </v>
      </c>
    </row>
    <row r="788" spans="17:17" x14ac:dyDescent="0.25">
      <c r="Q788" t="str">
        <f>CONCATENATE(Measures!B853&amp;" - "&amp;Measures!D853)</f>
        <v xml:space="preserve"> - </v>
      </c>
    </row>
    <row r="789" spans="17:17" x14ac:dyDescent="0.25">
      <c r="Q789" t="str">
        <f>CONCATENATE(Measures!B854&amp;" - "&amp;Measures!D854)</f>
        <v xml:space="preserve"> - </v>
      </c>
    </row>
    <row r="790" spans="17:17" x14ac:dyDescent="0.25">
      <c r="Q790" t="str">
        <f>CONCATENATE(Measures!B855&amp;" - "&amp;Measures!D855)</f>
        <v xml:space="preserve"> - </v>
      </c>
    </row>
    <row r="791" spans="17:17" x14ac:dyDescent="0.25">
      <c r="Q791" t="str">
        <f>CONCATENATE(Measures!B856&amp;" - "&amp;Measures!D856)</f>
        <v xml:space="preserve"> - </v>
      </c>
    </row>
    <row r="792" spans="17:17" x14ac:dyDescent="0.25">
      <c r="Q792" t="str">
        <f>CONCATENATE(Measures!B857&amp;" - "&amp;Measures!D857)</f>
        <v xml:space="preserve"> - </v>
      </c>
    </row>
    <row r="793" spans="17:17" x14ac:dyDescent="0.25">
      <c r="Q793" t="str">
        <f>CONCATENATE(Measures!B858&amp;" - "&amp;Measures!D858)</f>
        <v xml:space="preserve"> - </v>
      </c>
    </row>
    <row r="794" spans="17:17" x14ac:dyDescent="0.25">
      <c r="Q794" t="str">
        <f>CONCATENATE(Measures!B859&amp;" - "&amp;Measures!D859)</f>
        <v xml:space="preserve"> - </v>
      </c>
    </row>
    <row r="795" spans="17:17" x14ac:dyDescent="0.25">
      <c r="Q795" t="str">
        <f>CONCATENATE(Measures!B860&amp;" - "&amp;Measures!D860)</f>
        <v xml:space="preserve"> - </v>
      </c>
    </row>
    <row r="796" spans="17:17" x14ac:dyDescent="0.25">
      <c r="Q796" t="str">
        <f>CONCATENATE(Measures!B861&amp;" - "&amp;Measures!D861)</f>
        <v xml:space="preserve"> - </v>
      </c>
    </row>
    <row r="797" spans="17:17" x14ac:dyDescent="0.25">
      <c r="Q797" t="str">
        <f>CONCATENATE(Measures!B862&amp;" - "&amp;Measures!D862)</f>
        <v xml:space="preserve"> - </v>
      </c>
    </row>
    <row r="798" spans="17:17" x14ac:dyDescent="0.25">
      <c r="Q798" t="str">
        <f>CONCATENATE(Measures!B863&amp;" - "&amp;Measures!D863)</f>
        <v xml:space="preserve"> - </v>
      </c>
    </row>
    <row r="799" spans="17:17" x14ac:dyDescent="0.25">
      <c r="Q799" t="str">
        <f>CONCATENATE(Measures!B864&amp;" - "&amp;Measures!D864)</f>
        <v xml:space="preserve"> - </v>
      </c>
    </row>
    <row r="800" spans="17:17" x14ac:dyDescent="0.25">
      <c r="Q800" t="str">
        <f>CONCATENATE(Measures!B865&amp;" - "&amp;Measures!D865)</f>
        <v xml:space="preserve"> - </v>
      </c>
    </row>
    <row r="801" spans="17:17" x14ac:dyDescent="0.25">
      <c r="Q801" t="str">
        <f>CONCATENATE(Measures!B866&amp;" - "&amp;Measures!D866)</f>
        <v xml:space="preserve"> - </v>
      </c>
    </row>
    <row r="802" spans="17:17" x14ac:dyDescent="0.25">
      <c r="Q802" t="str">
        <f>CONCATENATE(Measures!B867&amp;" - "&amp;Measures!D867)</f>
        <v xml:space="preserve"> - </v>
      </c>
    </row>
    <row r="803" spans="17:17" x14ac:dyDescent="0.25">
      <c r="Q803" t="str">
        <f>CONCATENATE(Measures!B868&amp;" - "&amp;Measures!D868)</f>
        <v xml:space="preserve"> - </v>
      </c>
    </row>
    <row r="804" spans="17:17" x14ac:dyDescent="0.25">
      <c r="Q804" t="str">
        <f>CONCATENATE(Measures!B869&amp;" - "&amp;Measures!D869)</f>
        <v xml:space="preserve"> - </v>
      </c>
    </row>
    <row r="805" spans="17:17" x14ac:dyDescent="0.25">
      <c r="Q805" t="str">
        <f>CONCATENATE(Measures!B870&amp;" - "&amp;Measures!D870)</f>
        <v xml:space="preserve"> - </v>
      </c>
    </row>
    <row r="806" spans="17:17" x14ac:dyDescent="0.25">
      <c r="Q806" t="str">
        <f>CONCATENATE(Measures!B871&amp;" - "&amp;Measures!D871)</f>
        <v xml:space="preserve"> - </v>
      </c>
    </row>
    <row r="807" spans="17:17" x14ac:dyDescent="0.25">
      <c r="Q807" t="str">
        <f>CONCATENATE(Measures!B872&amp;" - "&amp;Measures!D872)</f>
        <v xml:space="preserve"> - </v>
      </c>
    </row>
    <row r="808" spans="17:17" x14ac:dyDescent="0.25">
      <c r="Q808" t="str">
        <f>CONCATENATE(Measures!B873&amp;" - "&amp;Measures!D873)</f>
        <v xml:space="preserve"> - </v>
      </c>
    </row>
    <row r="809" spans="17:17" x14ac:dyDescent="0.25">
      <c r="Q809" t="str">
        <f>CONCATENATE(Measures!B874&amp;" - "&amp;Measures!D874)</f>
        <v xml:space="preserve"> - </v>
      </c>
    </row>
    <row r="810" spans="17:17" x14ac:dyDescent="0.25">
      <c r="Q810" t="str">
        <f>CONCATENATE(Measures!B875&amp;" - "&amp;Measures!D875)</f>
        <v xml:space="preserve"> - </v>
      </c>
    </row>
    <row r="811" spans="17:17" x14ac:dyDescent="0.25">
      <c r="Q811" t="str">
        <f>CONCATENATE(Measures!B876&amp;" - "&amp;Measures!D876)</f>
        <v xml:space="preserve"> - </v>
      </c>
    </row>
    <row r="812" spans="17:17" x14ac:dyDescent="0.25">
      <c r="Q812" t="str">
        <f>CONCATENATE(Measures!B877&amp;" - "&amp;Measures!D877)</f>
        <v xml:space="preserve"> - </v>
      </c>
    </row>
    <row r="813" spans="17:17" x14ac:dyDescent="0.25">
      <c r="Q813" t="str">
        <f>CONCATENATE(Measures!B878&amp;" - "&amp;Measures!D878)</f>
        <v xml:space="preserve"> - </v>
      </c>
    </row>
    <row r="814" spans="17:17" x14ac:dyDescent="0.25">
      <c r="Q814" t="str">
        <f>CONCATENATE(Measures!B879&amp;" - "&amp;Measures!D879)</f>
        <v xml:space="preserve"> - </v>
      </c>
    </row>
    <row r="815" spans="17:17" x14ac:dyDescent="0.25">
      <c r="Q815" t="str">
        <f>CONCATENATE(Measures!B880&amp;" - "&amp;Measures!D880)</f>
        <v xml:space="preserve"> - </v>
      </c>
    </row>
    <row r="816" spans="17:17" x14ac:dyDescent="0.25">
      <c r="Q816" t="str">
        <f>CONCATENATE(Measures!B881&amp;" - "&amp;Measures!D881)</f>
        <v xml:space="preserve"> - </v>
      </c>
    </row>
    <row r="817" spans="17:17" x14ac:dyDescent="0.25">
      <c r="Q817" t="str">
        <f>CONCATENATE(Measures!B882&amp;" - "&amp;Measures!D882)</f>
        <v xml:space="preserve"> - </v>
      </c>
    </row>
    <row r="818" spans="17:17" x14ac:dyDescent="0.25">
      <c r="Q818" t="str">
        <f>CONCATENATE(Measures!B883&amp;" - "&amp;Measures!D883)</f>
        <v xml:space="preserve"> - </v>
      </c>
    </row>
    <row r="819" spans="17:17" x14ac:dyDescent="0.25">
      <c r="Q819" t="str">
        <f>CONCATENATE(Measures!B884&amp;" - "&amp;Measures!D884)</f>
        <v xml:space="preserve"> - </v>
      </c>
    </row>
    <row r="820" spans="17:17" x14ac:dyDescent="0.25">
      <c r="Q820" t="str">
        <f>CONCATENATE(Measures!B885&amp;" - "&amp;Measures!D885)</f>
        <v xml:space="preserve"> - </v>
      </c>
    </row>
    <row r="821" spans="17:17" x14ac:dyDescent="0.25">
      <c r="Q821" t="str">
        <f>CONCATENATE(Measures!B886&amp;" - "&amp;Measures!D886)</f>
        <v xml:space="preserve"> - </v>
      </c>
    </row>
    <row r="822" spans="17:17" x14ac:dyDescent="0.25">
      <c r="Q822" t="str">
        <f>CONCATENATE(Measures!B887&amp;" - "&amp;Measures!D887)</f>
        <v xml:space="preserve"> - </v>
      </c>
    </row>
    <row r="823" spans="17:17" x14ac:dyDescent="0.25">
      <c r="Q823" t="str">
        <f>CONCATENATE(Measures!B888&amp;" - "&amp;Measures!D888)</f>
        <v xml:space="preserve"> - </v>
      </c>
    </row>
    <row r="824" spans="17:17" x14ac:dyDescent="0.25">
      <c r="Q824" t="str">
        <f>CONCATENATE(Measures!B889&amp;" - "&amp;Measures!D889)</f>
        <v xml:space="preserve"> - </v>
      </c>
    </row>
    <row r="825" spans="17:17" x14ac:dyDescent="0.25">
      <c r="Q825" t="str">
        <f>CONCATENATE(Measures!B890&amp;" - "&amp;Measures!D890)</f>
        <v xml:space="preserve"> - </v>
      </c>
    </row>
    <row r="826" spans="17:17" x14ac:dyDescent="0.25">
      <c r="Q826" t="str">
        <f>CONCATENATE(Measures!B891&amp;" - "&amp;Measures!D891)</f>
        <v xml:space="preserve"> - </v>
      </c>
    </row>
    <row r="827" spans="17:17" x14ac:dyDescent="0.25">
      <c r="Q827" t="str">
        <f>CONCATENATE(Measures!B892&amp;" - "&amp;Measures!D892)</f>
        <v xml:space="preserve"> - </v>
      </c>
    </row>
    <row r="828" spans="17:17" x14ac:dyDescent="0.25">
      <c r="Q828" t="str">
        <f>CONCATENATE(Measures!B893&amp;" - "&amp;Measures!D893)</f>
        <v xml:space="preserve"> - </v>
      </c>
    </row>
    <row r="829" spans="17:17" x14ac:dyDescent="0.25">
      <c r="Q829" t="str">
        <f>CONCATENATE(Measures!B894&amp;" - "&amp;Measures!D894)</f>
        <v xml:space="preserve"> - </v>
      </c>
    </row>
    <row r="830" spans="17:17" x14ac:dyDescent="0.25">
      <c r="Q830" t="str">
        <f>CONCATENATE(Measures!B895&amp;" - "&amp;Measures!D895)</f>
        <v xml:space="preserve"> - </v>
      </c>
    </row>
    <row r="831" spans="17:17" x14ac:dyDescent="0.25">
      <c r="Q831" t="str">
        <f>CONCATENATE(Measures!B896&amp;" - "&amp;Measures!D896)</f>
        <v xml:space="preserve"> - </v>
      </c>
    </row>
    <row r="832" spans="17:17" x14ac:dyDescent="0.25">
      <c r="Q832" t="str">
        <f>CONCATENATE(Measures!B897&amp;" - "&amp;Measures!D897)</f>
        <v xml:space="preserve"> - </v>
      </c>
    </row>
    <row r="833" spans="17:17" x14ac:dyDescent="0.25">
      <c r="Q833" t="str">
        <f>CONCATENATE(Measures!B898&amp;" - "&amp;Measures!D898)</f>
        <v xml:space="preserve"> - </v>
      </c>
    </row>
    <row r="834" spans="17:17" x14ac:dyDescent="0.25">
      <c r="Q834" t="str">
        <f>CONCATENATE(Measures!B899&amp;" - "&amp;Measures!D899)</f>
        <v xml:space="preserve"> - </v>
      </c>
    </row>
    <row r="835" spans="17:17" x14ac:dyDescent="0.25">
      <c r="Q835" t="str">
        <f>CONCATENATE(Measures!B900&amp;" - "&amp;Measures!D900)</f>
        <v xml:space="preserve"> - </v>
      </c>
    </row>
    <row r="836" spans="17:17" x14ac:dyDescent="0.25">
      <c r="Q836" t="str">
        <f>CONCATENATE(Measures!B901&amp;" - "&amp;Measures!D901)</f>
        <v xml:space="preserve"> - </v>
      </c>
    </row>
    <row r="837" spans="17:17" x14ac:dyDescent="0.25">
      <c r="Q837" t="str">
        <f>CONCATENATE(Measures!B902&amp;" - "&amp;Measures!D902)</f>
        <v xml:space="preserve"> - </v>
      </c>
    </row>
    <row r="838" spans="17:17" x14ac:dyDescent="0.25">
      <c r="Q838" t="str">
        <f>CONCATENATE(Measures!B903&amp;" - "&amp;Measures!D903)</f>
        <v xml:space="preserve"> - </v>
      </c>
    </row>
    <row r="839" spans="17:17" x14ac:dyDescent="0.25">
      <c r="Q839" t="str">
        <f>CONCATENATE(Measures!B904&amp;" - "&amp;Measures!D904)</f>
        <v xml:space="preserve"> - </v>
      </c>
    </row>
    <row r="840" spans="17:17" x14ac:dyDescent="0.25">
      <c r="Q840" t="str">
        <f>CONCATENATE(Measures!B905&amp;" - "&amp;Measures!D905)</f>
        <v xml:space="preserve"> - </v>
      </c>
    </row>
    <row r="841" spans="17:17" x14ac:dyDescent="0.25">
      <c r="Q841" t="str">
        <f>CONCATENATE(Measures!B906&amp;" - "&amp;Measures!D906)</f>
        <v xml:space="preserve"> - </v>
      </c>
    </row>
    <row r="842" spans="17:17" x14ac:dyDescent="0.25">
      <c r="Q842" t="str">
        <f>CONCATENATE(Measures!B907&amp;" - "&amp;Measures!D907)</f>
        <v xml:space="preserve"> - </v>
      </c>
    </row>
    <row r="843" spans="17:17" x14ac:dyDescent="0.25">
      <c r="Q843" t="str">
        <f>CONCATENATE(Measures!B908&amp;" - "&amp;Measures!D908)</f>
        <v xml:space="preserve"> - </v>
      </c>
    </row>
    <row r="844" spans="17:17" x14ac:dyDescent="0.25">
      <c r="Q844" t="str">
        <f>CONCATENATE(Measures!B909&amp;" - "&amp;Measures!D909)</f>
        <v xml:space="preserve"> - </v>
      </c>
    </row>
    <row r="845" spans="17:17" x14ac:dyDescent="0.25">
      <c r="Q845" t="str">
        <f>CONCATENATE(Measures!B910&amp;" - "&amp;Measures!D910)</f>
        <v xml:space="preserve"> - </v>
      </c>
    </row>
    <row r="846" spans="17:17" x14ac:dyDescent="0.25">
      <c r="Q846" t="str">
        <f>CONCATENATE(Measures!B911&amp;" - "&amp;Measures!D911)</f>
        <v xml:space="preserve"> - </v>
      </c>
    </row>
    <row r="847" spans="17:17" x14ac:dyDescent="0.25">
      <c r="Q847" t="str">
        <f>CONCATENATE(Measures!B912&amp;" - "&amp;Measures!D912)</f>
        <v xml:space="preserve"> - </v>
      </c>
    </row>
    <row r="848" spans="17:17" x14ac:dyDescent="0.25">
      <c r="Q848" t="str">
        <f>CONCATENATE(Measures!B913&amp;" - "&amp;Measures!D913)</f>
        <v xml:space="preserve"> - </v>
      </c>
    </row>
    <row r="849" spans="17:17" x14ac:dyDescent="0.25">
      <c r="Q849" t="str">
        <f>CONCATENATE(Measures!B914&amp;" - "&amp;Measures!D914)</f>
        <v xml:space="preserve"> - </v>
      </c>
    </row>
    <row r="850" spans="17:17" x14ac:dyDescent="0.25">
      <c r="Q850" t="str">
        <f>CONCATENATE(Measures!B915&amp;" - "&amp;Measures!D915)</f>
        <v xml:space="preserve"> - </v>
      </c>
    </row>
    <row r="851" spans="17:17" x14ac:dyDescent="0.25">
      <c r="Q851" t="str">
        <f>CONCATENATE(Measures!B916&amp;" - "&amp;Measures!D916)</f>
        <v xml:space="preserve"> - </v>
      </c>
    </row>
    <row r="852" spans="17:17" x14ac:dyDescent="0.25">
      <c r="Q852" t="str">
        <f>CONCATENATE(Measures!B917&amp;" - "&amp;Measures!D917)</f>
        <v xml:space="preserve"> - </v>
      </c>
    </row>
    <row r="853" spans="17:17" x14ac:dyDescent="0.25">
      <c r="Q853" t="str">
        <f>CONCATENATE(Measures!B918&amp;" - "&amp;Measures!D918)</f>
        <v xml:space="preserve"> - </v>
      </c>
    </row>
    <row r="854" spans="17:17" x14ac:dyDescent="0.25">
      <c r="Q854" t="str">
        <f>CONCATENATE(Measures!B919&amp;" - "&amp;Measures!D919)</f>
        <v xml:space="preserve"> - </v>
      </c>
    </row>
    <row r="855" spans="17:17" x14ac:dyDescent="0.25">
      <c r="Q855" t="str">
        <f>CONCATENATE(Measures!B920&amp;" - "&amp;Measures!D920)</f>
        <v xml:space="preserve"> - </v>
      </c>
    </row>
    <row r="856" spans="17:17" x14ac:dyDescent="0.25">
      <c r="Q856" t="str">
        <f>CONCATENATE(Measures!B921&amp;" - "&amp;Measures!D921)</f>
        <v xml:space="preserve"> - </v>
      </c>
    </row>
    <row r="857" spans="17:17" x14ac:dyDescent="0.25">
      <c r="Q857" t="str">
        <f>CONCATENATE(Measures!B922&amp;" - "&amp;Measures!D922)</f>
        <v xml:space="preserve"> - </v>
      </c>
    </row>
    <row r="858" spans="17:17" x14ac:dyDescent="0.25">
      <c r="Q858" t="str">
        <f>CONCATENATE(Measures!B923&amp;" - "&amp;Measures!D923)</f>
        <v xml:space="preserve"> - </v>
      </c>
    </row>
    <row r="859" spans="17:17" x14ac:dyDescent="0.25">
      <c r="Q859" t="str">
        <f>CONCATENATE(Measures!B924&amp;" - "&amp;Measures!D924)</f>
        <v xml:space="preserve"> - </v>
      </c>
    </row>
    <row r="860" spans="17:17" x14ac:dyDescent="0.25">
      <c r="Q860" t="str">
        <f>CONCATENATE(Measures!B925&amp;" - "&amp;Measures!D925)</f>
        <v xml:space="preserve"> - </v>
      </c>
    </row>
    <row r="861" spans="17:17" x14ac:dyDescent="0.25">
      <c r="Q861" t="str">
        <f>CONCATENATE(Measures!B926&amp;" - "&amp;Measures!D926)</f>
        <v xml:space="preserve"> - </v>
      </c>
    </row>
    <row r="862" spans="17:17" x14ac:dyDescent="0.25">
      <c r="Q862" t="str">
        <f>CONCATENATE(Measures!B927&amp;" - "&amp;Measures!D927)</f>
        <v xml:space="preserve"> - </v>
      </c>
    </row>
    <row r="863" spans="17:17" x14ac:dyDescent="0.25">
      <c r="Q863" t="str">
        <f>CONCATENATE(Measures!B928&amp;" - "&amp;Measures!D928)</f>
        <v xml:space="preserve"> - </v>
      </c>
    </row>
    <row r="864" spans="17:17" x14ac:dyDescent="0.25">
      <c r="Q864" t="str">
        <f>CONCATENATE(Measures!B929&amp;" - "&amp;Measures!D929)</f>
        <v xml:space="preserve"> - </v>
      </c>
    </row>
    <row r="865" spans="17:17" x14ac:dyDescent="0.25">
      <c r="Q865" t="str">
        <f>CONCATENATE(Measures!B930&amp;" - "&amp;Measures!D930)</f>
        <v xml:space="preserve"> - </v>
      </c>
    </row>
    <row r="866" spans="17:17" x14ac:dyDescent="0.25">
      <c r="Q866" t="str">
        <f>CONCATENATE(Measures!B931&amp;" - "&amp;Measures!D931)</f>
        <v xml:space="preserve"> - </v>
      </c>
    </row>
    <row r="867" spans="17:17" x14ac:dyDescent="0.25">
      <c r="Q867" t="str">
        <f>CONCATENATE(Measures!B932&amp;" - "&amp;Measures!D932)</f>
        <v xml:space="preserve"> - </v>
      </c>
    </row>
    <row r="868" spans="17:17" x14ac:dyDescent="0.25">
      <c r="Q868" t="str">
        <f>CONCATENATE(Measures!B933&amp;" - "&amp;Measures!D933)</f>
        <v xml:space="preserve"> - </v>
      </c>
    </row>
    <row r="869" spans="17:17" x14ac:dyDescent="0.25">
      <c r="Q869" t="str">
        <f>CONCATENATE(Measures!B934&amp;" - "&amp;Measures!D934)</f>
        <v xml:space="preserve"> - </v>
      </c>
    </row>
    <row r="870" spans="17:17" x14ac:dyDescent="0.25">
      <c r="Q870" t="str">
        <f>CONCATENATE(Measures!B935&amp;" - "&amp;Measures!D935)</f>
        <v xml:space="preserve"> - </v>
      </c>
    </row>
    <row r="871" spans="17:17" x14ac:dyDescent="0.25">
      <c r="Q871" t="str">
        <f>CONCATENATE(Measures!B936&amp;" - "&amp;Measures!D936)</f>
        <v xml:space="preserve"> - </v>
      </c>
    </row>
    <row r="872" spans="17:17" x14ac:dyDescent="0.25">
      <c r="Q872" t="str">
        <f>CONCATENATE(Measures!B937&amp;" - "&amp;Measures!D937)</f>
        <v xml:space="preserve"> - </v>
      </c>
    </row>
    <row r="873" spans="17:17" x14ac:dyDescent="0.25">
      <c r="Q873" t="str">
        <f>CONCATENATE(Measures!B938&amp;" - "&amp;Measures!D938)</f>
        <v xml:space="preserve"> - </v>
      </c>
    </row>
    <row r="874" spans="17:17" x14ac:dyDescent="0.25">
      <c r="Q874" t="str">
        <f>CONCATENATE(Measures!B939&amp;" - "&amp;Measures!D939)</f>
        <v xml:space="preserve"> - </v>
      </c>
    </row>
    <row r="875" spans="17:17" x14ac:dyDescent="0.25">
      <c r="Q875" t="str">
        <f>CONCATENATE(Measures!B940&amp;" - "&amp;Measures!D940)</f>
        <v xml:space="preserve"> - </v>
      </c>
    </row>
    <row r="876" spans="17:17" x14ac:dyDescent="0.25">
      <c r="Q876" t="str">
        <f>CONCATENATE(Measures!B941&amp;" - "&amp;Measures!D941)</f>
        <v xml:space="preserve"> - </v>
      </c>
    </row>
    <row r="877" spans="17:17" x14ac:dyDescent="0.25">
      <c r="Q877" t="str">
        <f>CONCATENATE(Measures!B942&amp;" - "&amp;Measures!D942)</f>
        <v xml:space="preserve"> - </v>
      </c>
    </row>
    <row r="878" spans="17:17" x14ac:dyDescent="0.25">
      <c r="Q878" t="str">
        <f>CONCATENATE(Measures!B943&amp;" - "&amp;Measures!D943)</f>
        <v xml:space="preserve"> - </v>
      </c>
    </row>
    <row r="879" spans="17:17" x14ac:dyDescent="0.25">
      <c r="Q879" t="str">
        <f>CONCATENATE(Measures!B944&amp;" - "&amp;Measures!D944)</f>
        <v xml:space="preserve"> - </v>
      </c>
    </row>
    <row r="880" spans="17:17" x14ac:dyDescent="0.25">
      <c r="Q880" t="str">
        <f>CONCATENATE(Measures!B945&amp;" - "&amp;Measures!D945)</f>
        <v xml:space="preserve"> - </v>
      </c>
    </row>
    <row r="881" spans="17:17" x14ac:dyDescent="0.25">
      <c r="Q881" t="str">
        <f>CONCATENATE(Measures!B946&amp;" - "&amp;Measures!D946)</f>
        <v xml:space="preserve"> - </v>
      </c>
    </row>
    <row r="882" spans="17:17" x14ac:dyDescent="0.25">
      <c r="Q882" t="str">
        <f>CONCATENATE(Measures!B947&amp;" - "&amp;Measures!D947)</f>
        <v xml:space="preserve"> - </v>
      </c>
    </row>
    <row r="883" spans="17:17" x14ac:dyDescent="0.25">
      <c r="Q883" t="str">
        <f>CONCATENATE(Measures!B948&amp;" - "&amp;Measures!D948)</f>
        <v xml:space="preserve"> - </v>
      </c>
    </row>
    <row r="884" spans="17:17" x14ac:dyDescent="0.25">
      <c r="Q884" t="str">
        <f>CONCATENATE(Measures!B949&amp;" - "&amp;Measures!D949)</f>
        <v xml:space="preserve"> - </v>
      </c>
    </row>
    <row r="885" spans="17:17" x14ac:dyDescent="0.25">
      <c r="Q885" t="str">
        <f>CONCATENATE(Measures!B950&amp;" - "&amp;Measures!D950)</f>
        <v xml:space="preserve"> - </v>
      </c>
    </row>
    <row r="886" spans="17:17" x14ac:dyDescent="0.25">
      <c r="Q886" t="str">
        <f>CONCATENATE(Measures!B951&amp;" - "&amp;Measures!D951)</f>
        <v xml:space="preserve"> - </v>
      </c>
    </row>
    <row r="887" spans="17:17" x14ac:dyDescent="0.25">
      <c r="Q887" t="str">
        <f>CONCATENATE(Measures!B952&amp;" - "&amp;Measures!D952)</f>
        <v xml:space="preserve"> - </v>
      </c>
    </row>
    <row r="888" spans="17:17" x14ac:dyDescent="0.25">
      <c r="Q888" t="str">
        <f>CONCATENATE(Measures!B953&amp;" - "&amp;Measures!D953)</f>
        <v xml:space="preserve"> - </v>
      </c>
    </row>
    <row r="889" spans="17:17" x14ac:dyDescent="0.25">
      <c r="Q889" t="str">
        <f>CONCATENATE(Measures!B954&amp;" - "&amp;Measures!D954)</f>
        <v xml:space="preserve"> - </v>
      </c>
    </row>
    <row r="890" spans="17:17" x14ac:dyDescent="0.25">
      <c r="Q890" t="str">
        <f>CONCATENATE(Measures!B955&amp;" - "&amp;Measures!D955)</f>
        <v xml:space="preserve"> - </v>
      </c>
    </row>
    <row r="891" spans="17:17" x14ac:dyDescent="0.25">
      <c r="Q891" t="str">
        <f>CONCATENATE(Measures!B956&amp;" - "&amp;Measures!D956)</f>
        <v xml:space="preserve"> - </v>
      </c>
    </row>
    <row r="892" spans="17:17" x14ac:dyDescent="0.25">
      <c r="Q892" t="str">
        <f>CONCATENATE(Measures!B957&amp;" - "&amp;Measures!D957)</f>
        <v xml:space="preserve"> - </v>
      </c>
    </row>
    <row r="893" spans="17:17" x14ac:dyDescent="0.25">
      <c r="Q893" t="str">
        <f>CONCATENATE(Measures!B958&amp;" - "&amp;Measures!D958)</f>
        <v xml:space="preserve"> - </v>
      </c>
    </row>
    <row r="894" spans="17:17" x14ac:dyDescent="0.25">
      <c r="Q894" t="str">
        <f>CONCATENATE(Measures!B959&amp;" - "&amp;Measures!D959)</f>
        <v xml:space="preserve"> - </v>
      </c>
    </row>
    <row r="895" spans="17:17" x14ac:dyDescent="0.25">
      <c r="Q895" t="str">
        <f>CONCATENATE(Measures!B960&amp;" - "&amp;Measures!D960)</f>
        <v xml:space="preserve"> - </v>
      </c>
    </row>
    <row r="896" spans="17:17" x14ac:dyDescent="0.25">
      <c r="Q896" t="str">
        <f>CONCATENATE(Measures!B961&amp;" - "&amp;Measures!D961)</f>
        <v xml:space="preserve"> - </v>
      </c>
    </row>
    <row r="897" spans="17:17" x14ac:dyDescent="0.25">
      <c r="Q897" t="str">
        <f>CONCATENATE(Measures!B962&amp;" - "&amp;Measures!D962)</f>
        <v xml:space="preserve"> - </v>
      </c>
    </row>
    <row r="898" spans="17:17" x14ac:dyDescent="0.25">
      <c r="Q898" t="str">
        <f>CONCATENATE(Measures!B963&amp;" - "&amp;Measures!D963)</f>
        <v xml:space="preserve"> - </v>
      </c>
    </row>
    <row r="899" spans="17:17" x14ac:dyDescent="0.25">
      <c r="Q899" t="str">
        <f>CONCATENATE(Measures!B964&amp;" - "&amp;Measures!D964)</f>
        <v xml:space="preserve"> - </v>
      </c>
    </row>
    <row r="900" spans="17:17" x14ac:dyDescent="0.25">
      <c r="Q900" t="str">
        <f>CONCATENATE(Measures!B965&amp;" - "&amp;Measures!D965)</f>
        <v xml:space="preserve"> - </v>
      </c>
    </row>
    <row r="901" spans="17:17" x14ac:dyDescent="0.25">
      <c r="Q901" t="str">
        <f>CONCATENATE(Measures!B966&amp;" - "&amp;Measures!D966)</f>
        <v xml:space="preserve"> - </v>
      </c>
    </row>
    <row r="902" spans="17:17" x14ac:dyDescent="0.25">
      <c r="Q902" t="str">
        <f>CONCATENATE(Measures!B967&amp;" - "&amp;Measures!D967)</f>
        <v xml:space="preserve"> - </v>
      </c>
    </row>
    <row r="903" spans="17:17" x14ac:dyDescent="0.25">
      <c r="Q903" t="str">
        <f>CONCATENATE(Measures!B968&amp;" - "&amp;Measures!D968)</f>
        <v xml:space="preserve"> - </v>
      </c>
    </row>
    <row r="904" spans="17:17" x14ac:dyDescent="0.25">
      <c r="Q904" t="str">
        <f>CONCATENATE(Measures!B969&amp;" - "&amp;Measures!D969)</f>
        <v xml:space="preserve"> - </v>
      </c>
    </row>
    <row r="905" spans="17:17" x14ac:dyDescent="0.25">
      <c r="Q905" t="str">
        <f>CONCATENATE(Measures!B970&amp;" - "&amp;Measures!D970)</f>
        <v xml:space="preserve"> - </v>
      </c>
    </row>
    <row r="906" spans="17:17" x14ac:dyDescent="0.25">
      <c r="Q906" t="str">
        <f>CONCATENATE(Measures!B971&amp;" - "&amp;Measures!D971)</f>
        <v xml:space="preserve"> - </v>
      </c>
    </row>
    <row r="907" spans="17:17" x14ac:dyDescent="0.25">
      <c r="Q907" t="str">
        <f>CONCATENATE(Measures!B972&amp;" - "&amp;Measures!D972)</f>
        <v xml:space="preserve"> - </v>
      </c>
    </row>
    <row r="908" spans="17:17" x14ac:dyDescent="0.25">
      <c r="Q908" t="str">
        <f>CONCATENATE(Measures!B973&amp;" - "&amp;Measures!D973)</f>
        <v xml:space="preserve"> - </v>
      </c>
    </row>
    <row r="909" spans="17:17" x14ac:dyDescent="0.25">
      <c r="Q909" t="str">
        <f>CONCATENATE(Measures!B974&amp;" - "&amp;Measures!D974)</f>
        <v xml:space="preserve"> - </v>
      </c>
    </row>
    <row r="910" spans="17:17" x14ac:dyDescent="0.25">
      <c r="Q910" t="str">
        <f>CONCATENATE(Measures!B975&amp;" - "&amp;Measures!D975)</f>
        <v xml:space="preserve"> - </v>
      </c>
    </row>
    <row r="911" spans="17:17" x14ac:dyDescent="0.25">
      <c r="Q911" t="str">
        <f>CONCATENATE(Measures!B976&amp;" - "&amp;Measures!D976)</f>
        <v xml:space="preserve"> - </v>
      </c>
    </row>
    <row r="912" spans="17:17" x14ac:dyDescent="0.25">
      <c r="Q912" t="str">
        <f>CONCATENATE(Measures!B977&amp;" - "&amp;Measures!D977)</f>
        <v xml:space="preserve"> - </v>
      </c>
    </row>
    <row r="913" spans="17:17" x14ac:dyDescent="0.25">
      <c r="Q913" t="str">
        <f>CONCATENATE(Measures!B978&amp;" - "&amp;Measures!D978)</f>
        <v xml:space="preserve"> - </v>
      </c>
    </row>
    <row r="914" spans="17:17" x14ac:dyDescent="0.25">
      <c r="Q914" t="str">
        <f>CONCATENATE(Measures!B979&amp;" - "&amp;Measures!D979)</f>
        <v xml:space="preserve"> - </v>
      </c>
    </row>
    <row r="915" spans="17:17" x14ac:dyDescent="0.25">
      <c r="Q915" t="str">
        <f>CONCATENATE(Measures!B980&amp;" - "&amp;Measures!D980)</f>
        <v xml:space="preserve"> - </v>
      </c>
    </row>
    <row r="916" spans="17:17" x14ac:dyDescent="0.25">
      <c r="Q916" t="str">
        <f>CONCATENATE(Measures!B981&amp;" - "&amp;Measures!D981)</f>
        <v xml:space="preserve"> - </v>
      </c>
    </row>
    <row r="917" spans="17:17" x14ac:dyDescent="0.25">
      <c r="Q917" t="str">
        <f>CONCATENATE(Measures!B982&amp;" - "&amp;Measures!D982)</f>
        <v xml:space="preserve"> - </v>
      </c>
    </row>
    <row r="918" spans="17:17" x14ac:dyDescent="0.25">
      <c r="Q918" t="str">
        <f>CONCATENATE(Measures!B983&amp;" - "&amp;Measures!D983)</f>
        <v xml:space="preserve"> - </v>
      </c>
    </row>
    <row r="919" spans="17:17" x14ac:dyDescent="0.25">
      <c r="Q919" t="str">
        <f>CONCATENATE(Measures!B984&amp;" - "&amp;Measures!D984)</f>
        <v xml:space="preserve"> - </v>
      </c>
    </row>
    <row r="920" spans="17:17" x14ac:dyDescent="0.25">
      <c r="Q920" t="str">
        <f>CONCATENATE(Measures!B985&amp;" - "&amp;Measures!D985)</f>
        <v xml:space="preserve"> - </v>
      </c>
    </row>
    <row r="921" spans="17:17" x14ac:dyDescent="0.25">
      <c r="Q921" t="str">
        <f>CONCATENATE(Measures!B986&amp;" - "&amp;Measures!D986)</f>
        <v xml:space="preserve"> - </v>
      </c>
    </row>
    <row r="922" spans="17:17" x14ac:dyDescent="0.25">
      <c r="Q922" t="str">
        <f>CONCATENATE(Measures!B987&amp;" - "&amp;Measures!D987)</f>
        <v xml:space="preserve"> - </v>
      </c>
    </row>
    <row r="923" spans="17:17" x14ac:dyDescent="0.25">
      <c r="Q923" t="str">
        <f>CONCATENATE(Measures!B988&amp;" - "&amp;Measures!D988)</f>
        <v xml:space="preserve"> - </v>
      </c>
    </row>
    <row r="924" spans="17:17" x14ac:dyDescent="0.25">
      <c r="Q924" t="str">
        <f>CONCATENATE(Measures!B989&amp;" - "&amp;Measures!D989)</f>
        <v xml:space="preserve"> - </v>
      </c>
    </row>
    <row r="925" spans="17:17" x14ac:dyDescent="0.25">
      <c r="Q925" t="str">
        <f>CONCATENATE(Measures!B990&amp;" - "&amp;Measures!D990)</f>
        <v xml:space="preserve"> - </v>
      </c>
    </row>
    <row r="926" spans="17:17" x14ac:dyDescent="0.25">
      <c r="Q926" t="str">
        <f>CONCATENATE(Measures!B991&amp;" - "&amp;Measures!D991)</f>
        <v xml:space="preserve"> - </v>
      </c>
    </row>
    <row r="927" spans="17:17" x14ac:dyDescent="0.25">
      <c r="Q927" t="str">
        <f>CONCATENATE(Measures!B992&amp;" - "&amp;Measures!D992)</f>
        <v xml:space="preserve"> - </v>
      </c>
    </row>
    <row r="928" spans="17:17" x14ac:dyDescent="0.25">
      <c r="Q928" t="str">
        <f>CONCATENATE(Measures!B993&amp;" - "&amp;Measures!D993)</f>
        <v xml:space="preserve"> - </v>
      </c>
    </row>
    <row r="929" spans="17:17" x14ac:dyDescent="0.25">
      <c r="Q929" t="str">
        <f>CONCATENATE(Measures!B994&amp;" - "&amp;Measures!D994)</f>
        <v xml:space="preserve"> - </v>
      </c>
    </row>
    <row r="930" spans="17:17" x14ac:dyDescent="0.25">
      <c r="Q930" t="str">
        <f>CONCATENATE(Measures!B995&amp;" - "&amp;Measures!D995)</f>
        <v xml:space="preserve"> - </v>
      </c>
    </row>
    <row r="931" spans="17:17" x14ac:dyDescent="0.25">
      <c r="Q931" t="str">
        <f>CONCATENATE(Measures!B996&amp;" - "&amp;Measures!D996)</f>
        <v xml:space="preserve"> - </v>
      </c>
    </row>
    <row r="932" spans="17:17" x14ac:dyDescent="0.25">
      <c r="Q932" t="str">
        <f>CONCATENATE(Measures!B997&amp;" - "&amp;Measures!D997)</f>
        <v xml:space="preserve"> - </v>
      </c>
    </row>
    <row r="933" spans="17:17" x14ac:dyDescent="0.25">
      <c r="Q933" t="str">
        <f>CONCATENATE(Measures!B998&amp;" - "&amp;Measures!D998)</f>
        <v xml:space="preserve"> - </v>
      </c>
    </row>
    <row r="934" spans="17:17" x14ac:dyDescent="0.25">
      <c r="Q934" t="str">
        <f>CONCATENATE(Measures!B999&amp;" - "&amp;Measures!D999)</f>
        <v xml:space="preserve"> - </v>
      </c>
    </row>
    <row r="935" spans="17:17" x14ac:dyDescent="0.25">
      <c r="Q935" t="str">
        <f>CONCATENATE(Measures!B1000&amp;" - "&amp;Measures!D1000)</f>
        <v xml:space="preserve"> - </v>
      </c>
    </row>
    <row r="936" spans="17:17" x14ac:dyDescent="0.25">
      <c r="Q936" t="str">
        <f>CONCATENATE(Measures!B1001&amp;" - "&amp;Measures!D1001)</f>
        <v xml:space="preserve"> - </v>
      </c>
    </row>
    <row r="937" spans="17:17" x14ac:dyDescent="0.25">
      <c r="Q937" t="str">
        <f>CONCATENATE(Measures!B1002&amp;" - "&amp;Measures!D1002)</f>
        <v xml:space="preserve"> - </v>
      </c>
    </row>
    <row r="938" spans="17:17" x14ac:dyDescent="0.25">
      <c r="Q938" t="str">
        <f>CONCATENATE(Measures!B1003&amp;" - "&amp;Measures!D1003)</f>
        <v xml:space="preserve"> - </v>
      </c>
    </row>
    <row r="939" spans="17:17" x14ac:dyDescent="0.25">
      <c r="Q939" t="str">
        <f>CONCATENATE(Measures!B1004&amp;" - "&amp;Measures!D1004)</f>
        <v xml:space="preserve"> - </v>
      </c>
    </row>
    <row r="940" spans="17:17" x14ac:dyDescent="0.25">
      <c r="Q940" t="str">
        <f>CONCATENATE(Measures!B1005&amp;" - "&amp;Measures!D1005)</f>
        <v xml:space="preserve"> - </v>
      </c>
    </row>
    <row r="941" spans="17:17" x14ac:dyDescent="0.25">
      <c r="Q941" t="str">
        <f>CONCATENATE(Measures!B1006&amp;" - "&amp;Measures!D1006)</f>
        <v xml:space="preserve"> - </v>
      </c>
    </row>
    <row r="942" spans="17:17" x14ac:dyDescent="0.25">
      <c r="Q942" t="str">
        <f>CONCATENATE(Measures!B1007&amp;" - "&amp;Measures!D1007)</f>
        <v xml:space="preserve"> - </v>
      </c>
    </row>
    <row r="943" spans="17:17" x14ac:dyDescent="0.25">
      <c r="Q943" t="str">
        <f>CONCATENATE(Measures!B1008&amp;" - "&amp;Measures!D1008)</f>
        <v xml:space="preserve"> - </v>
      </c>
    </row>
    <row r="944" spans="17:17" x14ac:dyDescent="0.25">
      <c r="Q944" t="str">
        <f>CONCATENATE(Measures!B1009&amp;" - "&amp;Measures!D1009)</f>
        <v xml:space="preserve"> - </v>
      </c>
    </row>
    <row r="945" spans="17:17" x14ac:dyDescent="0.25">
      <c r="Q945" t="str">
        <f>CONCATENATE(Measures!B1010&amp;" - "&amp;Measures!D1010)</f>
        <v xml:space="preserve"> - </v>
      </c>
    </row>
    <row r="946" spans="17:17" x14ac:dyDescent="0.25">
      <c r="Q946" t="str">
        <f>CONCATENATE(Measures!B1011&amp;" - "&amp;Measures!D1011)</f>
        <v xml:space="preserve"> - </v>
      </c>
    </row>
    <row r="947" spans="17:17" x14ac:dyDescent="0.25">
      <c r="Q947" t="str">
        <f>CONCATENATE(Measures!B1012&amp;" - "&amp;Measures!D1012)</f>
        <v xml:space="preserve"> - </v>
      </c>
    </row>
    <row r="948" spans="17:17" x14ac:dyDescent="0.25">
      <c r="Q948" t="str">
        <f>CONCATENATE(Measures!B1013&amp;" - "&amp;Measures!D1013)</f>
        <v xml:space="preserve"> - </v>
      </c>
    </row>
    <row r="949" spans="17:17" x14ac:dyDescent="0.25">
      <c r="Q949" t="str">
        <f>CONCATENATE(Measures!B1014&amp;" - "&amp;Measures!D1014)</f>
        <v xml:space="preserve"> - </v>
      </c>
    </row>
    <row r="950" spans="17:17" x14ac:dyDescent="0.25">
      <c r="Q950" t="str">
        <f>CONCATENATE(Measures!B1015&amp;" - "&amp;Measures!D1015)</f>
        <v xml:space="preserve"> - </v>
      </c>
    </row>
    <row r="951" spans="17:17" x14ac:dyDescent="0.25">
      <c r="Q951" t="str">
        <f>CONCATENATE(Measures!B1016&amp;" - "&amp;Measures!D1016)</f>
        <v xml:space="preserve"> - </v>
      </c>
    </row>
    <row r="952" spans="17:17" x14ac:dyDescent="0.25">
      <c r="Q952" t="str">
        <f>CONCATENATE(Measures!B1017&amp;" - "&amp;Measures!D1017)</f>
        <v xml:space="preserve"> - </v>
      </c>
    </row>
    <row r="953" spans="17:17" x14ac:dyDescent="0.25">
      <c r="Q953" t="str">
        <f>CONCATENATE(Measures!B1018&amp;" - "&amp;Measures!D1018)</f>
        <v xml:space="preserve"> - </v>
      </c>
    </row>
    <row r="954" spans="17:17" x14ac:dyDescent="0.25">
      <c r="Q954" t="str">
        <f>CONCATENATE(Measures!B1019&amp;" - "&amp;Measures!D1019)</f>
        <v xml:space="preserve"> - </v>
      </c>
    </row>
    <row r="955" spans="17:17" x14ac:dyDescent="0.25">
      <c r="Q955" t="str">
        <f>CONCATENATE(Measures!B1020&amp;" - "&amp;Measures!D1020)</f>
        <v xml:space="preserve"> - </v>
      </c>
    </row>
    <row r="956" spans="17:17" x14ac:dyDescent="0.25">
      <c r="Q956" t="str">
        <f>CONCATENATE(Measures!B1021&amp;" - "&amp;Measures!D1021)</f>
        <v xml:space="preserve"> - </v>
      </c>
    </row>
    <row r="957" spans="17:17" x14ac:dyDescent="0.25">
      <c r="Q957" t="str">
        <f>CONCATENATE(Measures!B1022&amp;" - "&amp;Measures!D1022)</f>
        <v xml:space="preserve"> - </v>
      </c>
    </row>
    <row r="958" spans="17:17" x14ac:dyDescent="0.25">
      <c r="Q958" t="str">
        <f>CONCATENATE(Measures!B1023&amp;" - "&amp;Measures!D1023)</f>
        <v xml:space="preserve"> - </v>
      </c>
    </row>
    <row r="959" spans="17:17" x14ac:dyDescent="0.25">
      <c r="Q959" t="str">
        <f>CONCATENATE(Measures!B1024&amp;" - "&amp;Measures!D1024)</f>
        <v xml:space="preserve"> - </v>
      </c>
    </row>
    <row r="960" spans="17:17" x14ac:dyDescent="0.25">
      <c r="Q960" t="str">
        <f>CONCATENATE(Measures!B1025&amp;" - "&amp;Measures!D1025)</f>
        <v xml:space="preserve"> - </v>
      </c>
    </row>
    <row r="961" spans="17:17" x14ac:dyDescent="0.25">
      <c r="Q961" t="str">
        <f>CONCATENATE(Measures!B1026&amp;" - "&amp;Measures!D1026)</f>
        <v xml:space="preserve"> - </v>
      </c>
    </row>
    <row r="962" spans="17:17" x14ac:dyDescent="0.25">
      <c r="Q962" t="str">
        <f>CONCATENATE(Measures!B1027&amp;" - "&amp;Measures!D1027)</f>
        <v xml:space="preserve"> - </v>
      </c>
    </row>
    <row r="963" spans="17:17" x14ac:dyDescent="0.25">
      <c r="Q963" t="str">
        <f>CONCATENATE(Measures!B1028&amp;" - "&amp;Measures!D1028)</f>
        <v xml:space="preserve"> - </v>
      </c>
    </row>
    <row r="964" spans="17:17" x14ac:dyDescent="0.25">
      <c r="Q964" t="str">
        <f>CONCATENATE(Measures!B1029&amp;" - "&amp;Measures!D1029)</f>
        <v xml:space="preserve"> - </v>
      </c>
    </row>
    <row r="965" spans="17:17" x14ac:dyDescent="0.25">
      <c r="Q965" t="str">
        <f>CONCATENATE(Measures!B1030&amp;" - "&amp;Measures!D1030)</f>
        <v xml:space="preserve"> - </v>
      </c>
    </row>
    <row r="966" spans="17:17" x14ac:dyDescent="0.25">
      <c r="Q966" t="str">
        <f>CONCATENATE(Measures!B1031&amp;" - "&amp;Measures!D1031)</f>
        <v xml:space="preserve"> - </v>
      </c>
    </row>
    <row r="967" spans="17:17" x14ac:dyDescent="0.25">
      <c r="Q967" t="str">
        <f>CONCATENATE(Measures!B1032&amp;" - "&amp;Measures!D1032)</f>
        <v xml:space="preserve"> - </v>
      </c>
    </row>
    <row r="968" spans="17:17" x14ac:dyDescent="0.25">
      <c r="Q968" t="str">
        <f>CONCATENATE(Measures!B1033&amp;" - "&amp;Measures!D1033)</f>
        <v xml:space="preserve"> - </v>
      </c>
    </row>
    <row r="969" spans="17:17" x14ac:dyDescent="0.25">
      <c r="Q969" t="str">
        <f>CONCATENATE(Measures!B1034&amp;" - "&amp;Measures!D1034)</f>
        <v xml:space="preserve"> - </v>
      </c>
    </row>
    <row r="970" spans="17:17" x14ac:dyDescent="0.25">
      <c r="Q970" t="str">
        <f>CONCATENATE(Measures!B1035&amp;" - "&amp;Measures!D1035)</f>
        <v xml:space="preserve"> - </v>
      </c>
    </row>
    <row r="971" spans="17:17" x14ac:dyDescent="0.25">
      <c r="Q971" t="str">
        <f>CONCATENATE(Measures!B1036&amp;" - "&amp;Measures!D1036)</f>
        <v xml:space="preserve"> - </v>
      </c>
    </row>
    <row r="972" spans="17:17" x14ac:dyDescent="0.25">
      <c r="Q972" t="str">
        <f>CONCATENATE(Measures!B1037&amp;" - "&amp;Measures!D1037)</f>
        <v xml:space="preserve"> - </v>
      </c>
    </row>
    <row r="973" spans="17:17" x14ac:dyDescent="0.25">
      <c r="Q973" t="str">
        <f>CONCATENATE(Measures!B1038&amp;" - "&amp;Measures!D1038)</f>
        <v xml:space="preserve"> - </v>
      </c>
    </row>
    <row r="974" spans="17:17" x14ac:dyDescent="0.25">
      <c r="Q974" t="str">
        <f>CONCATENATE(Measures!B1039&amp;" - "&amp;Measures!D1039)</f>
        <v xml:space="preserve"> - </v>
      </c>
    </row>
    <row r="975" spans="17:17" x14ac:dyDescent="0.25">
      <c r="Q975" t="str">
        <f>CONCATENATE(Measures!B1040&amp;" - "&amp;Measures!D1040)</f>
        <v xml:space="preserve"> - </v>
      </c>
    </row>
    <row r="976" spans="17:17" x14ac:dyDescent="0.25">
      <c r="Q976" t="str">
        <f>CONCATENATE(Measures!B1041&amp;" - "&amp;Measures!D1041)</f>
        <v xml:space="preserve"> - </v>
      </c>
    </row>
    <row r="977" spans="17:17" x14ac:dyDescent="0.25">
      <c r="Q977" t="str">
        <f>CONCATENATE(Measures!B1042&amp;" - "&amp;Measures!D1042)</f>
        <v xml:space="preserve"> - </v>
      </c>
    </row>
    <row r="978" spans="17:17" x14ac:dyDescent="0.25">
      <c r="Q978" t="str">
        <f>CONCATENATE(Measures!B1043&amp;" - "&amp;Measures!D1043)</f>
        <v xml:space="preserve"> - </v>
      </c>
    </row>
    <row r="979" spans="17:17" x14ac:dyDescent="0.25">
      <c r="Q979" t="str">
        <f>CONCATENATE(Measures!B1044&amp;" - "&amp;Measures!D1044)</f>
        <v xml:space="preserve"> - </v>
      </c>
    </row>
    <row r="980" spans="17:17" x14ac:dyDescent="0.25">
      <c r="Q980" t="str">
        <f>CONCATENATE(Measures!B1045&amp;" - "&amp;Measures!D1045)</f>
        <v xml:space="preserve"> - </v>
      </c>
    </row>
    <row r="981" spans="17:17" x14ac:dyDescent="0.25">
      <c r="Q981" t="str">
        <f>CONCATENATE(Measures!B1046&amp;" - "&amp;Measures!D1046)</f>
        <v xml:space="preserve"> - </v>
      </c>
    </row>
    <row r="982" spans="17:17" x14ac:dyDescent="0.25">
      <c r="Q982" t="str">
        <f>CONCATENATE(Measures!B1047&amp;" - "&amp;Measures!D1047)</f>
        <v xml:space="preserve"> - </v>
      </c>
    </row>
    <row r="983" spans="17:17" x14ac:dyDescent="0.25">
      <c r="Q983" t="str">
        <f>CONCATENATE(Measures!B1048&amp;" - "&amp;Measures!D1048)</f>
        <v xml:space="preserve"> - </v>
      </c>
    </row>
    <row r="984" spans="17:17" x14ac:dyDescent="0.25">
      <c r="Q984" t="str">
        <f>CONCATENATE(Measures!B1049&amp;" - "&amp;Measures!D1049)</f>
        <v xml:space="preserve"> - </v>
      </c>
    </row>
    <row r="985" spans="17:17" x14ac:dyDescent="0.25">
      <c r="Q985" t="str">
        <f>CONCATENATE(Measures!B1050&amp;" - "&amp;Measures!D1050)</f>
        <v xml:space="preserve"> - </v>
      </c>
    </row>
    <row r="986" spans="17:17" x14ac:dyDescent="0.25">
      <c r="Q986" t="str">
        <f>CONCATENATE(Measures!B1051&amp;" - "&amp;Measures!D1051)</f>
        <v xml:space="preserve"> - </v>
      </c>
    </row>
    <row r="987" spans="17:17" x14ac:dyDescent="0.25">
      <c r="Q987" t="str">
        <f>CONCATENATE(Measures!B1052&amp;" - "&amp;Measures!D1052)</f>
        <v xml:space="preserve"> - </v>
      </c>
    </row>
    <row r="988" spans="17:17" x14ac:dyDescent="0.25">
      <c r="Q988" t="str">
        <f>CONCATENATE(Measures!B1053&amp;" - "&amp;Measures!D1053)</f>
        <v xml:space="preserve"> - </v>
      </c>
    </row>
    <row r="989" spans="17:17" x14ac:dyDescent="0.25">
      <c r="Q989" t="str">
        <f>CONCATENATE(Measures!B1054&amp;" - "&amp;Measures!D1054)</f>
        <v xml:space="preserve"> - </v>
      </c>
    </row>
    <row r="990" spans="17:17" x14ac:dyDescent="0.25">
      <c r="Q990" t="str">
        <f>CONCATENATE(Measures!B1055&amp;" - "&amp;Measures!D1055)</f>
        <v xml:space="preserve"> - </v>
      </c>
    </row>
    <row r="991" spans="17:17" x14ac:dyDescent="0.25">
      <c r="Q991" t="str">
        <f>CONCATENATE(Measures!B1056&amp;" - "&amp;Measures!D1056)</f>
        <v xml:space="preserve"> - </v>
      </c>
    </row>
    <row r="992" spans="17:17" x14ac:dyDescent="0.25">
      <c r="Q992" t="str">
        <f>CONCATENATE(Measures!B1057&amp;" - "&amp;Measures!D1057)</f>
        <v xml:space="preserve"> - </v>
      </c>
    </row>
    <row r="993" spans="17:17" x14ac:dyDescent="0.25">
      <c r="Q993" t="str">
        <f>CONCATENATE(Measures!B1058&amp;" - "&amp;Measures!D1058)</f>
        <v xml:space="preserve"> - </v>
      </c>
    </row>
    <row r="994" spans="17:17" x14ac:dyDescent="0.25">
      <c r="Q994" t="str">
        <f>CONCATENATE(Measures!B1059&amp;" - "&amp;Measures!D1059)</f>
        <v xml:space="preserve"> - </v>
      </c>
    </row>
    <row r="995" spans="17:17" x14ac:dyDescent="0.25">
      <c r="Q995" t="str">
        <f>CONCATENATE(Measures!B1060&amp;" - "&amp;Measures!D1060)</f>
        <v xml:space="preserve"> - </v>
      </c>
    </row>
    <row r="996" spans="17:17" x14ac:dyDescent="0.25">
      <c r="Q996" t="str">
        <f>CONCATENATE(Measures!B1061&amp;" - "&amp;Measures!D1061)</f>
        <v xml:space="preserve"> - </v>
      </c>
    </row>
    <row r="997" spans="17:17" x14ac:dyDescent="0.25">
      <c r="Q997" t="str">
        <f>CONCATENATE(Measures!B1062&amp;" - "&amp;Measures!D1062)</f>
        <v xml:space="preserve"> - </v>
      </c>
    </row>
    <row r="998" spans="17:17" x14ac:dyDescent="0.25">
      <c r="Q998" t="str">
        <f>CONCATENATE(Measures!B1063&amp;" - "&amp;Measures!D1063)</f>
        <v xml:space="preserve"> - </v>
      </c>
    </row>
    <row r="999" spans="17:17" x14ac:dyDescent="0.25">
      <c r="Q999" t="str">
        <f>CONCATENATE(Measures!B1064&amp;" - "&amp;Measures!D1064)</f>
        <v xml:space="preserve"> - </v>
      </c>
    </row>
    <row r="1000" spans="17:17" x14ac:dyDescent="0.25">
      <c r="Q1000" t="str">
        <f>CONCATENATE(Measures!B1065&amp;" - "&amp;Measures!D1065)</f>
        <v xml:space="preserve"> - </v>
      </c>
    </row>
    <row r="1001" spans="17:17" x14ac:dyDescent="0.25">
      <c r="Q1001" t="str">
        <f>CONCATENATE(Measures!B1066&amp;" - "&amp;Measures!D1066)</f>
        <v xml:space="preserve"> - </v>
      </c>
    </row>
    <row r="1002" spans="17:17" x14ac:dyDescent="0.25">
      <c r="Q1002" t="str">
        <f>CONCATENATE(Measures!B1067&amp;" - "&amp;Measures!D1067)</f>
        <v xml:space="preserve"> - </v>
      </c>
    </row>
    <row r="1003" spans="17:17" x14ac:dyDescent="0.25">
      <c r="Q1003" t="str">
        <f>CONCATENATE(Measures!B1068&amp;" - "&amp;Measures!D1068)</f>
        <v xml:space="preserve"> - </v>
      </c>
    </row>
    <row r="1004" spans="17:17" x14ac:dyDescent="0.25">
      <c r="Q1004" t="str">
        <f>CONCATENATE(Measures!B1069&amp;" - "&amp;Measures!D1069)</f>
        <v xml:space="preserve"> - </v>
      </c>
    </row>
    <row r="1005" spans="17:17" x14ac:dyDescent="0.25">
      <c r="Q1005" t="str">
        <f>CONCATENATE(Measures!B1070&amp;" - "&amp;Measures!D1070)</f>
        <v xml:space="preserve"> - </v>
      </c>
    </row>
    <row r="1006" spans="17:17" x14ac:dyDescent="0.25">
      <c r="Q1006" t="str">
        <f>CONCATENATE(Measures!B1071&amp;" - "&amp;Measures!D1071)</f>
        <v xml:space="preserve"> - </v>
      </c>
    </row>
    <row r="1007" spans="17:17" x14ac:dyDescent="0.25">
      <c r="Q1007" t="str">
        <f>CONCATENATE(Measures!B1072&amp;" - "&amp;Measures!D1072)</f>
        <v xml:space="preserve"> - </v>
      </c>
    </row>
    <row r="1008" spans="17:17" x14ac:dyDescent="0.25">
      <c r="Q1008" t="str">
        <f>CONCATENATE(Measures!B1073&amp;" - "&amp;Measures!D1073)</f>
        <v xml:space="preserve"> - </v>
      </c>
    </row>
    <row r="1009" spans="17:17" x14ac:dyDescent="0.25">
      <c r="Q1009" t="str">
        <f>CONCATENATE(Measures!B1074&amp;" - "&amp;Measures!D1074)</f>
        <v xml:space="preserve"> - </v>
      </c>
    </row>
    <row r="1010" spans="17:17" x14ac:dyDescent="0.25">
      <c r="Q1010" t="str">
        <f>CONCATENATE(Measures!B1075&amp;" - "&amp;Measures!D1075)</f>
        <v xml:space="preserve"> - </v>
      </c>
    </row>
    <row r="1011" spans="17:17" x14ac:dyDescent="0.25">
      <c r="Q1011" t="str">
        <f>CONCATENATE(Measures!B1076&amp;" - "&amp;Measures!D1076)</f>
        <v xml:space="preserve"> - </v>
      </c>
    </row>
    <row r="1012" spans="17:17" x14ac:dyDescent="0.25">
      <c r="Q1012" t="str">
        <f>CONCATENATE(Measures!B1077&amp;" - "&amp;Measures!D1077)</f>
        <v xml:space="preserve"> - </v>
      </c>
    </row>
    <row r="1013" spans="17:17" x14ac:dyDescent="0.25">
      <c r="Q1013" t="str">
        <f>CONCATENATE(Measures!B1078&amp;" - "&amp;Measures!D1078)</f>
        <v xml:space="preserve"> - </v>
      </c>
    </row>
    <row r="1014" spans="17:17" x14ac:dyDescent="0.25">
      <c r="Q1014" t="str">
        <f>CONCATENATE(Measures!B1079&amp;" - "&amp;Measures!D1079)</f>
        <v xml:space="preserve"> - </v>
      </c>
    </row>
    <row r="1015" spans="17:17" x14ac:dyDescent="0.25">
      <c r="Q1015" t="str">
        <f>CONCATENATE(Measures!B1080&amp;" - "&amp;Measures!D1080)</f>
        <v xml:space="preserve"> - </v>
      </c>
    </row>
    <row r="1016" spans="17:17" x14ac:dyDescent="0.25">
      <c r="Q1016" t="str">
        <f>CONCATENATE(Measures!B1081&amp;" - "&amp;Measures!D1081)</f>
        <v xml:space="preserve"> - </v>
      </c>
    </row>
    <row r="1017" spans="17:17" x14ac:dyDescent="0.25">
      <c r="Q1017" t="str">
        <f>CONCATENATE(Measures!B1082&amp;" - "&amp;Measures!D1082)</f>
        <v xml:space="preserve"> - </v>
      </c>
    </row>
    <row r="1018" spans="17:17" x14ac:dyDescent="0.25">
      <c r="Q1018" t="str">
        <f>CONCATENATE(Measures!B1083&amp;" - "&amp;Measures!D1083)</f>
        <v xml:space="preserve"> - </v>
      </c>
    </row>
    <row r="1019" spans="17:17" x14ac:dyDescent="0.25">
      <c r="Q1019" t="str">
        <f>CONCATENATE(Measures!B1084&amp;" - "&amp;Measures!D1084)</f>
        <v xml:space="preserve"> - </v>
      </c>
    </row>
    <row r="1020" spans="17:17" x14ac:dyDescent="0.25">
      <c r="Q1020" t="str">
        <f>CONCATENATE(Measures!B1085&amp;" - "&amp;Measures!D1085)</f>
        <v xml:space="preserve"> - </v>
      </c>
    </row>
    <row r="1021" spans="17:17" x14ac:dyDescent="0.25">
      <c r="Q1021" t="str">
        <f>CONCATENATE(Measures!B1086&amp;" - "&amp;Measures!D1086)</f>
        <v xml:space="preserve"> - </v>
      </c>
    </row>
    <row r="1022" spans="17:17" x14ac:dyDescent="0.25">
      <c r="Q1022" t="str">
        <f>CONCATENATE(Measures!B1087&amp;" - "&amp;Measures!D1087)</f>
        <v xml:space="preserve"> - </v>
      </c>
    </row>
    <row r="1023" spans="17:17" x14ac:dyDescent="0.25">
      <c r="Q1023" t="str">
        <f>CONCATENATE(Measures!B1088&amp;" - "&amp;Measures!D1088)</f>
        <v xml:space="preserve"> - </v>
      </c>
    </row>
    <row r="1024" spans="17:17" x14ac:dyDescent="0.25">
      <c r="Q1024" t="str">
        <f>CONCATENATE(Measures!B1089&amp;" - "&amp;Measures!D1089)</f>
        <v xml:space="preserve"> - </v>
      </c>
    </row>
    <row r="1025" spans="17:17" x14ac:dyDescent="0.25">
      <c r="Q1025" t="str">
        <f>CONCATENATE(Measures!B1090&amp;" - "&amp;Measures!D1090)</f>
        <v xml:space="preserve"> - </v>
      </c>
    </row>
    <row r="1026" spans="17:17" x14ac:dyDescent="0.25">
      <c r="Q1026" t="str">
        <f>CONCATENATE(Measures!B1091&amp;" - "&amp;Measures!D1091)</f>
        <v xml:space="preserve"> - </v>
      </c>
    </row>
    <row r="1027" spans="17:17" x14ac:dyDescent="0.25">
      <c r="Q1027" t="str">
        <f>CONCATENATE(Measures!B1092&amp;" - "&amp;Measures!D1092)</f>
        <v xml:space="preserve"> - </v>
      </c>
    </row>
    <row r="1028" spans="17:17" x14ac:dyDescent="0.25">
      <c r="Q1028" t="str">
        <f>CONCATENATE(Measures!B1093&amp;" - "&amp;Measures!D1093)</f>
        <v xml:space="preserve"> - </v>
      </c>
    </row>
    <row r="1029" spans="17:17" x14ac:dyDescent="0.25">
      <c r="Q1029" t="str">
        <f>CONCATENATE(Measures!B1094&amp;" - "&amp;Measures!D1094)</f>
        <v xml:space="preserve"> - </v>
      </c>
    </row>
    <row r="1030" spans="17:17" x14ac:dyDescent="0.25">
      <c r="Q1030" t="str">
        <f>CONCATENATE(Measures!B1095&amp;" - "&amp;Measures!D1095)</f>
        <v xml:space="preserve"> - </v>
      </c>
    </row>
    <row r="1031" spans="17:17" x14ac:dyDescent="0.25">
      <c r="Q1031" t="str">
        <f>CONCATENATE(Measures!B1096&amp;" - "&amp;Measures!D1096)</f>
        <v xml:space="preserve"> - </v>
      </c>
    </row>
    <row r="1032" spans="17:17" x14ac:dyDescent="0.25">
      <c r="Q1032" t="str">
        <f>CONCATENATE(Measures!B1097&amp;" - "&amp;Measures!D1097)</f>
        <v xml:space="preserve"> - </v>
      </c>
    </row>
    <row r="1033" spans="17:17" x14ac:dyDescent="0.25">
      <c r="Q1033" t="str">
        <f>CONCATENATE(Measures!B1098&amp;" - "&amp;Measures!D1098)</f>
        <v xml:space="preserve"> - </v>
      </c>
    </row>
    <row r="1034" spans="17:17" x14ac:dyDescent="0.25">
      <c r="Q1034" t="str">
        <f>CONCATENATE(Measures!B1099&amp;" - "&amp;Measures!D1099)</f>
        <v xml:space="preserve"> - </v>
      </c>
    </row>
    <row r="1035" spans="17:17" x14ac:dyDescent="0.25">
      <c r="Q1035" t="str">
        <f>CONCATENATE(Measures!B1100&amp;" - "&amp;Measures!D1100)</f>
        <v xml:space="preserve"> - </v>
      </c>
    </row>
    <row r="1036" spans="17:17" x14ac:dyDescent="0.25">
      <c r="Q1036" t="str">
        <f>CONCATENATE(Measures!B1101&amp;" - "&amp;Measures!D1101)</f>
        <v xml:space="preserve"> - </v>
      </c>
    </row>
    <row r="1037" spans="17:17" x14ac:dyDescent="0.25">
      <c r="Q1037" t="str">
        <f>CONCATENATE(Measures!B1102&amp;" - "&amp;Measures!D1102)</f>
        <v xml:space="preserve"> - </v>
      </c>
    </row>
    <row r="1038" spans="17:17" x14ac:dyDescent="0.25">
      <c r="Q1038" t="str">
        <f>CONCATENATE(Measures!B1103&amp;" - "&amp;Measures!D1103)</f>
        <v xml:space="preserve"> - </v>
      </c>
    </row>
    <row r="1039" spans="17:17" x14ac:dyDescent="0.25">
      <c r="Q1039" t="str">
        <f>CONCATENATE(Measures!B1104&amp;" - "&amp;Measures!D1104)</f>
        <v xml:space="preserve"> - </v>
      </c>
    </row>
    <row r="1040" spans="17:17" x14ac:dyDescent="0.25">
      <c r="Q1040" t="str">
        <f>CONCATENATE(Measures!B1105&amp;" - "&amp;Measures!D1105)</f>
        <v xml:space="preserve"> - </v>
      </c>
    </row>
    <row r="1041" spans="17:17" x14ac:dyDescent="0.25">
      <c r="Q1041" t="str">
        <f>CONCATENATE(Measures!B1106&amp;" - "&amp;Measures!D1106)</f>
        <v xml:space="preserve"> - </v>
      </c>
    </row>
    <row r="1042" spans="17:17" x14ac:dyDescent="0.25">
      <c r="Q1042" t="str">
        <f>CONCATENATE(Measures!B1107&amp;" - "&amp;Measures!D1107)</f>
        <v xml:space="preserve"> - </v>
      </c>
    </row>
    <row r="1043" spans="17:17" x14ac:dyDescent="0.25">
      <c r="Q1043" t="str">
        <f>CONCATENATE(Measures!B1108&amp;" - "&amp;Measures!D1108)</f>
        <v xml:space="preserve"> - </v>
      </c>
    </row>
    <row r="1044" spans="17:17" x14ac:dyDescent="0.25">
      <c r="Q1044" t="str">
        <f>CONCATENATE(Measures!B1109&amp;" - "&amp;Measures!D1109)</f>
        <v xml:space="preserve"> - </v>
      </c>
    </row>
    <row r="1045" spans="17:17" x14ac:dyDescent="0.25">
      <c r="Q1045" t="str">
        <f>CONCATENATE(Measures!B1110&amp;" - "&amp;Measures!D1110)</f>
        <v xml:space="preserve"> - </v>
      </c>
    </row>
    <row r="1046" spans="17:17" x14ac:dyDescent="0.25">
      <c r="Q1046" t="str">
        <f>CONCATENATE(Measures!B1111&amp;" - "&amp;Measures!D1111)</f>
        <v xml:space="preserve"> - </v>
      </c>
    </row>
    <row r="1047" spans="17:17" x14ac:dyDescent="0.25">
      <c r="Q1047" t="str">
        <f>CONCATENATE(Measures!B1112&amp;" - "&amp;Measures!D1112)</f>
        <v xml:space="preserve"> - </v>
      </c>
    </row>
    <row r="1048" spans="17:17" x14ac:dyDescent="0.25">
      <c r="Q1048" t="str">
        <f>CONCATENATE(Measures!B1113&amp;" - "&amp;Measures!D1113)</f>
        <v xml:space="preserve"> - </v>
      </c>
    </row>
    <row r="1049" spans="17:17" x14ac:dyDescent="0.25">
      <c r="Q1049" t="str">
        <f>CONCATENATE(Measures!B1114&amp;" - "&amp;Measures!D1114)</f>
        <v xml:space="preserve"> - </v>
      </c>
    </row>
    <row r="1050" spans="17:17" x14ac:dyDescent="0.25">
      <c r="Q1050" t="str">
        <f>CONCATENATE(Measures!B1115&amp;" - "&amp;Measures!D1115)</f>
        <v xml:space="preserve"> - </v>
      </c>
    </row>
    <row r="1051" spans="17:17" x14ac:dyDescent="0.25">
      <c r="Q1051" t="str">
        <f>CONCATENATE(Measures!B1116&amp;" - "&amp;Measures!D1116)</f>
        <v xml:space="preserve"> - </v>
      </c>
    </row>
    <row r="1052" spans="17:17" x14ac:dyDescent="0.25">
      <c r="Q1052" t="str">
        <f>CONCATENATE(Measures!B1117&amp;" - "&amp;Measures!D1117)</f>
        <v xml:space="preserve"> - </v>
      </c>
    </row>
    <row r="1053" spans="17:17" x14ac:dyDescent="0.25">
      <c r="Q1053" t="str">
        <f>CONCATENATE(Measures!B1118&amp;" - "&amp;Measures!D1118)</f>
        <v xml:space="preserve"> - </v>
      </c>
    </row>
    <row r="1054" spans="17:17" x14ac:dyDescent="0.25">
      <c r="Q1054" t="str">
        <f>CONCATENATE(Measures!B1119&amp;" - "&amp;Measures!D1119)</f>
        <v xml:space="preserve"> - </v>
      </c>
    </row>
    <row r="1055" spans="17:17" x14ac:dyDescent="0.25">
      <c r="Q1055" t="str">
        <f>CONCATENATE(Measures!B1120&amp;" - "&amp;Measures!D1120)</f>
        <v xml:space="preserve"> - </v>
      </c>
    </row>
    <row r="1056" spans="17:17" x14ac:dyDescent="0.25">
      <c r="Q1056" t="str">
        <f>CONCATENATE(Measures!B1121&amp;" - "&amp;Measures!D1121)</f>
        <v xml:space="preserve"> - </v>
      </c>
    </row>
    <row r="1057" spans="17:17" x14ac:dyDescent="0.25">
      <c r="Q1057" t="str">
        <f>CONCATENATE(Measures!B1122&amp;" - "&amp;Measures!D1122)</f>
        <v xml:space="preserve"> - </v>
      </c>
    </row>
    <row r="1058" spans="17:17" x14ac:dyDescent="0.25">
      <c r="Q1058" t="str">
        <f>CONCATENATE(Measures!B1123&amp;" - "&amp;Measures!D1123)</f>
        <v xml:space="preserve"> - </v>
      </c>
    </row>
    <row r="1059" spans="17:17" x14ac:dyDescent="0.25">
      <c r="Q1059" t="str">
        <f>CONCATENATE(Measures!B1124&amp;" - "&amp;Measures!D1124)</f>
        <v xml:space="preserve"> - </v>
      </c>
    </row>
    <row r="1060" spans="17:17" x14ac:dyDescent="0.25">
      <c r="Q1060" t="str">
        <f>CONCATENATE(Measures!B1125&amp;" - "&amp;Measures!D1125)</f>
        <v xml:space="preserve"> - </v>
      </c>
    </row>
    <row r="1061" spans="17:17" x14ac:dyDescent="0.25">
      <c r="Q1061" t="str">
        <f>CONCATENATE(Measures!B1126&amp;" - "&amp;Measures!D1126)</f>
        <v xml:space="preserve"> - </v>
      </c>
    </row>
    <row r="1062" spans="17:17" x14ac:dyDescent="0.25">
      <c r="Q1062" t="str">
        <f>CONCATENATE(Measures!B1127&amp;" - "&amp;Measures!D1127)</f>
        <v xml:space="preserve"> - </v>
      </c>
    </row>
    <row r="1063" spans="17:17" x14ac:dyDescent="0.25">
      <c r="Q1063" t="str">
        <f>CONCATENATE(Measures!B1128&amp;" - "&amp;Measures!D1128)</f>
        <v xml:space="preserve"> - </v>
      </c>
    </row>
    <row r="1064" spans="17:17" x14ac:dyDescent="0.25">
      <c r="Q1064" t="str">
        <f>CONCATENATE(Measures!B1129&amp;" - "&amp;Measures!D1129)</f>
        <v xml:space="preserve"> - </v>
      </c>
    </row>
    <row r="1065" spans="17:17" x14ac:dyDescent="0.25">
      <c r="Q1065" t="str">
        <f>CONCATENATE(Measures!B1130&amp;" - "&amp;Measures!D1130)</f>
        <v xml:space="preserve"> - </v>
      </c>
    </row>
    <row r="1066" spans="17:17" x14ac:dyDescent="0.25">
      <c r="Q1066" t="str">
        <f>CONCATENATE(Measures!B1131&amp;" - "&amp;Measures!D1131)</f>
        <v xml:space="preserve"> - </v>
      </c>
    </row>
    <row r="1067" spans="17:17" x14ac:dyDescent="0.25">
      <c r="Q1067" t="str">
        <f>CONCATENATE(Measures!B1132&amp;" - "&amp;Measures!D1132)</f>
        <v xml:space="preserve"> - </v>
      </c>
    </row>
    <row r="1068" spans="17:17" x14ac:dyDescent="0.25">
      <c r="Q1068" t="str">
        <f>CONCATENATE(Measures!B1133&amp;" - "&amp;Measures!D1133)</f>
        <v xml:space="preserve"> - </v>
      </c>
    </row>
    <row r="1069" spans="17:17" x14ac:dyDescent="0.25">
      <c r="Q1069" t="str">
        <f>CONCATENATE(Measures!B1134&amp;" - "&amp;Measures!D1134)</f>
        <v xml:space="preserve"> - </v>
      </c>
    </row>
    <row r="1070" spans="17:17" x14ac:dyDescent="0.25">
      <c r="Q1070" t="str">
        <f>CONCATENATE(Measures!B1135&amp;" - "&amp;Measures!D1135)</f>
        <v xml:space="preserve"> - </v>
      </c>
    </row>
    <row r="1071" spans="17:17" x14ac:dyDescent="0.25">
      <c r="Q1071" t="str">
        <f>CONCATENATE(Measures!B1136&amp;" - "&amp;Measures!D1136)</f>
        <v xml:space="preserve"> - </v>
      </c>
    </row>
    <row r="1072" spans="17:17" x14ac:dyDescent="0.25">
      <c r="Q1072" t="str">
        <f>CONCATENATE(Measures!B1137&amp;" - "&amp;Measures!D1137)</f>
        <v xml:space="preserve"> - </v>
      </c>
    </row>
    <row r="1073" spans="17:17" x14ac:dyDescent="0.25">
      <c r="Q1073" t="str">
        <f>CONCATENATE(Measures!B1138&amp;" - "&amp;Measures!D1138)</f>
        <v xml:space="preserve"> - </v>
      </c>
    </row>
    <row r="1074" spans="17:17" x14ac:dyDescent="0.25">
      <c r="Q1074" t="str">
        <f>CONCATENATE(Measures!B1139&amp;" - "&amp;Measures!D1139)</f>
        <v xml:space="preserve"> - </v>
      </c>
    </row>
    <row r="1075" spans="17:17" x14ac:dyDescent="0.25">
      <c r="Q1075" t="str">
        <f>CONCATENATE(Measures!B1140&amp;" - "&amp;Measures!D1140)</f>
        <v xml:space="preserve"> - </v>
      </c>
    </row>
    <row r="1076" spans="17:17" x14ac:dyDescent="0.25">
      <c r="Q1076" t="str">
        <f>CONCATENATE(Measures!B1141&amp;" - "&amp;Measures!D1141)</f>
        <v xml:space="preserve"> - </v>
      </c>
    </row>
    <row r="1077" spans="17:17" x14ac:dyDescent="0.25">
      <c r="Q1077" t="str">
        <f>CONCATENATE(Measures!B1142&amp;" - "&amp;Measures!D1142)</f>
        <v xml:space="preserve"> - </v>
      </c>
    </row>
    <row r="1078" spans="17:17" x14ac:dyDescent="0.25">
      <c r="Q1078" t="str">
        <f>CONCATENATE(Measures!B1143&amp;" - "&amp;Measures!D1143)</f>
        <v xml:space="preserve"> - </v>
      </c>
    </row>
    <row r="1079" spans="17:17" x14ac:dyDescent="0.25">
      <c r="Q1079" t="str">
        <f>CONCATENATE(Measures!B1144&amp;" - "&amp;Measures!D1144)</f>
        <v xml:space="preserve"> - </v>
      </c>
    </row>
    <row r="1080" spans="17:17" x14ac:dyDescent="0.25">
      <c r="Q1080" t="str">
        <f>CONCATENATE(Measures!B1145&amp;" - "&amp;Measures!D1145)</f>
        <v xml:space="preserve"> - </v>
      </c>
    </row>
    <row r="1081" spans="17:17" x14ac:dyDescent="0.25">
      <c r="Q1081" t="str">
        <f>CONCATENATE(Measures!B1146&amp;" - "&amp;Measures!D1146)</f>
        <v xml:space="preserve"> - </v>
      </c>
    </row>
    <row r="1082" spans="17:17" x14ac:dyDescent="0.25">
      <c r="Q1082" t="str">
        <f>CONCATENATE(Measures!B1147&amp;" - "&amp;Measures!D1147)</f>
        <v xml:space="preserve"> - </v>
      </c>
    </row>
    <row r="1083" spans="17:17" x14ac:dyDescent="0.25">
      <c r="Q1083" t="str">
        <f>CONCATENATE(Measures!B1148&amp;" - "&amp;Measures!D1148)</f>
        <v xml:space="preserve"> - </v>
      </c>
    </row>
    <row r="1084" spans="17:17" x14ac:dyDescent="0.25">
      <c r="Q1084" t="str">
        <f>CONCATENATE(Measures!B1149&amp;" - "&amp;Measures!D1149)</f>
        <v xml:space="preserve"> - </v>
      </c>
    </row>
    <row r="1085" spans="17:17" x14ac:dyDescent="0.25">
      <c r="Q1085" t="str">
        <f>CONCATENATE(Measures!B1150&amp;" - "&amp;Measures!D1150)</f>
        <v xml:space="preserve"> - </v>
      </c>
    </row>
    <row r="1086" spans="17:17" x14ac:dyDescent="0.25">
      <c r="Q1086" t="str">
        <f>CONCATENATE(Measures!B1151&amp;" - "&amp;Measures!D1151)</f>
        <v xml:space="preserve"> - </v>
      </c>
    </row>
    <row r="1087" spans="17:17" x14ac:dyDescent="0.25">
      <c r="Q1087" t="str">
        <f>CONCATENATE(Measures!B1152&amp;" - "&amp;Measures!D1152)</f>
        <v xml:space="preserve"> - </v>
      </c>
    </row>
    <row r="1088" spans="17:17" x14ac:dyDescent="0.25">
      <c r="Q1088" t="str">
        <f>CONCATENATE(Measures!B1153&amp;" - "&amp;Measures!D1153)</f>
        <v xml:space="preserve"> - </v>
      </c>
    </row>
    <row r="1089" spans="17:17" x14ac:dyDescent="0.25">
      <c r="Q1089" t="str">
        <f>CONCATENATE(Measures!B1154&amp;" - "&amp;Measures!D1154)</f>
        <v xml:space="preserve"> - </v>
      </c>
    </row>
    <row r="1090" spans="17:17" x14ac:dyDescent="0.25">
      <c r="Q1090" t="str">
        <f>CONCATENATE(Measures!B1155&amp;" - "&amp;Measures!D1155)</f>
        <v xml:space="preserve"> - </v>
      </c>
    </row>
    <row r="1091" spans="17:17" x14ac:dyDescent="0.25">
      <c r="Q1091" t="str">
        <f>CONCATENATE(Measures!B1156&amp;" - "&amp;Measures!D1156)</f>
        <v xml:space="preserve"> - </v>
      </c>
    </row>
    <row r="1092" spans="17:17" x14ac:dyDescent="0.25">
      <c r="Q1092" t="str">
        <f>CONCATENATE(Measures!B1157&amp;" - "&amp;Measures!D1157)</f>
        <v xml:space="preserve"> - </v>
      </c>
    </row>
    <row r="1093" spans="17:17" x14ac:dyDescent="0.25">
      <c r="Q1093" t="str">
        <f>CONCATENATE(Measures!B1158&amp;" - "&amp;Measures!D1158)</f>
        <v xml:space="preserve"> - </v>
      </c>
    </row>
    <row r="1094" spans="17:17" x14ac:dyDescent="0.25">
      <c r="Q1094" t="str">
        <f>CONCATENATE(Measures!B1159&amp;" - "&amp;Measures!D1159)</f>
        <v xml:space="preserve"> - </v>
      </c>
    </row>
    <row r="1095" spans="17:17" x14ac:dyDescent="0.25">
      <c r="Q1095" t="str">
        <f>CONCATENATE(Measures!B1160&amp;" - "&amp;Measures!D1160)</f>
        <v xml:space="preserve"> - </v>
      </c>
    </row>
    <row r="1096" spans="17:17" x14ac:dyDescent="0.25">
      <c r="Q1096" t="str">
        <f>CONCATENATE(Measures!B1161&amp;" - "&amp;Measures!D1161)</f>
        <v xml:space="preserve"> - </v>
      </c>
    </row>
    <row r="1097" spans="17:17" x14ac:dyDescent="0.25">
      <c r="Q1097" t="str">
        <f>CONCATENATE(Measures!B1162&amp;" - "&amp;Measures!D1162)</f>
        <v xml:space="preserve"> - </v>
      </c>
    </row>
    <row r="1098" spans="17:17" x14ac:dyDescent="0.25">
      <c r="Q1098" t="str">
        <f>CONCATENATE(Measures!B1163&amp;" - "&amp;Measures!D1163)</f>
        <v xml:space="preserve"> - </v>
      </c>
    </row>
    <row r="1099" spans="17:17" x14ac:dyDescent="0.25">
      <c r="Q1099" t="str">
        <f>CONCATENATE(Measures!B1164&amp;" - "&amp;Measures!D1164)</f>
        <v xml:space="preserve"> - </v>
      </c>
    </row>
    <row r="1100" spans="17:17" x14ac:dyDescent="0.25">
      <c r="Q1100" t="str">
        <f>CONCATENATE(Measures!B1165&amp;" - "&amp;Measures!D1165)</f>
        <v xml:space="preserve"> - </v>
      </c>
    </row>
    <row r="1101" spans="17:17" x14ac:dyDescent="0.25">
      <c r="Q1101" t="str">
        <f>CONCATENATE(Measures!B1166&amp;" - "&amp;Measures!D1166)</f>
        <v xml:space="preserve"> - </v>
      </c>
    </row>
    <row r="1102" spans="17:17" x14ac:dyDescent="0.25">
      <c r="Q1102" t="str">
        <f>CONCATENATE(Measures!B1167&amp;" - "&amp;Measures!D1167)</f>
        <v xml:space="preserve"> - </v>
      </c>
    </row>
    <row r="1103" spans="17:17" x14ac:dyDescent="0.25">
      <c r="Q1103" t="str">
        <f>CONCATENATE(Measures!B1168&amp;" - "&amp;Measures!D1168)</f>
        <v xml:space="preserve"> - </v>
      </c>
    </row>
    <row r="1104" spans="17:17" x14ac:dyDescent="0.25">
      <c r="Q1104" t="str">
        <f>CONCATENATE(Measures!B1169&amp;" - "&amp;Measures!D1169)</f>
        <v xml:space="preserve"> - </v>
      </c>
    </row>
    <row r="1105" spans="17:17" x14ac:dyDescent="0.25">
      <c r="Q1105" t="str">
        <f>CONCATENATE(Measures!B1170&amp;" - "&amp;Measures!D1170)</f>
        <v xml:space="preserve"> - </v>
      </c>
    </row>
    <row r="1106" spans="17:17" x14ac:dyDescent="0.25">
      <c r="Q1106" t="str">
        <f>CONCATENATE(Measures!B1171&amp;" - "&amp;Measures!D1171)</f>
        <v xml:space="preserve"> - </v>
      </c>
    </row>
    <row r="1107" spans="17:17" x14ac:dyDescent="0.25">
      <c r="Q1107" t="str">
        <f>CONCATENATE(Measures!B1172&amp;" - "&amp;Measures!D1172)</f>
        <v xml:space="preserve"> - </v>
      </c>
    </row>
    <row r="1108" spans="17:17" x14ac:dyDescent="0.25">
      <c r="Q1108" t="str">
        <f>CONCATENATE(Measures!B1173&amp;" - "&amp;Measures!D1173)</f>
        <v xml:space="preserve"> - </v>
      </c>
    </row>
    <row r="1109" spans="17:17" x14ac:dyDescent="0.25">
      <c r="Q1109" t="str">
        <f>CONCATENATE(Measures!B1174&amp;" - "&amp;Measures!D1174)</f>
        <v xml:space="preserve"> - </v>
      </c>
    </row>
    <row r="1110" spans="17:17" x14ac:dyDescent="0.25">
      <c r="Q1110" t="str">
        <f>CONCATENATE(Measures!B1175&amp;" - "&amp;Measures!D1175)</f>
        <v xml:space="preserve"> - </v>
      </c>
    </row>
    <row r="1111" spans="17:17" x14ac:dyDescent="0.25">
      <c r="Q1111" t="str">
        <f>CONCATENATE(Measures!B1176&amp;" - "&amp;Measures!D1176)</f>
        <v xml:space="preserve"> - </v>
      </c>
    </row>
    <row r="1112" spans="17:17" x14ac:dyDescent="0.25">
      <c r="Q1112" t="str">
        <f>CONCATENATE(Measures!B1177&amp;" - "&amp;Measures!D1177)</f>
        <v xml:space="preserve"> - </v>
      </c>
    </row>
    <row r="1113" spans="17:17" x14ac:dyDescent="0.25">
      <c r="Q1113" t="str">
        <f>CONCATENATE(Measures!B1178&amp;" - "&amp;Measures!D1178)</f>
        <v xml:space="preserve"> - </v>
      </c>
    </row>
    <row r="1114" spans="17:17" x14ac:dyDescent="0.25">
      <c r="Q1114" t="str">
        <f>CONCATENATE(Measures!B1179&amp;" - "&amp;Measures!D1179)</f>
        <v xml:space="preserve"> - </v>
      </c>
    </row>
    <row r="1115" spans="17:17" x14ac:dyDescent="0.25">
      <c r="Q1115" t="str">
        <f>CONCATENATE(Measures!B1180&amp;" - "&amp;Measures!D1180)</f>
        <v xml:space="preserve"> - </v>
      </c>
    </row>
    <row r="1116" spans="17:17" x14ac:dyDescent="0.25">
      <c r="Q1116" t="str">
        <f>CONCATENATE(Measures!B1181&amp;" - "&amp;Measures!D1181)</f>
        <v xml:space="preserve"> - </v>
      </c>
    </row>
    <row r="1117" spans="17:17" x14ac:dyDescent="0.25">
      <c r="Q1117" t="str">
        <f>CONCATENATE(Measures!B1182&amp;" - "&amp;Measures!D1182)</f>
        <v xml:space="preserve"> - </v>
      </c>
    </row>
    <row r="1118" spans="17:17" x14ac:dyDescent="0.25">
      <c r="Q1118" t="str">
        <f>CONCATENATE(Measures!B1183&amp;" - "&amp;Measures!D1183)</f>
        <v xml:space="preserve"> - </v>
      </c>
    </row>
    <row r="1119" spans="17:17" x14ac:dyDescent="0.25">
      <c r="Q1119" t="str">
        <f>CONCATENATE(Measures!B1184&amp;" - "&amp;Measures!D1184)</f>
        <v xml:space="preserve"> - </v>
      </c>
    </row>
    <row r="1120" spans="17:17" x14ac:dyDescent="0.25">
      <c r="Q1120" t="str">
        <f>CONCATENATE(Measures!B1185&amp;" - "&amp;Measures!D1185)</f>
        <v xml:space="preserve"> - </v>
      </c>
    </row>
    <row r="1121" spans="17:17" x14ac:dyDescent="0.25">
      <c r="Q1121" t="str">
        <f>CONCATENATE(Measures!B1186&amp;" - "&amp;Measures!D1186)</f>
        <v xml:space="preserve"> - </v>
      </c>
    </row>
    <row r="1122" spans="17:17" x14ac:dyDescent="0.25">
      <c r="Q1122" t="str">
        <f>CONCATENATE(Measures!B1187&amp;" - "&amp;Measures!D1187)</f>
        <v xml:space="preserve"> - </v>
      </c>
    </row>
    <row r="1123" spans="17:17" x14ac:dyDescent="0.25">
      <c r="Q1123" t="str">
        <f>CONCATENATE(Measures!B1188&amp;" - "&amp;Measures!D1188)</f>
        <v xml:space="preserve"> - </v>
      </c>
    </row>
    <row r="1124" spans="17:17" x14ac:dyDescent="0.25">
      <c r="Q1124" t="str">
        <f>CONCATENATE(Measures!B1189&amp;" - "&amp;Measures!D1189)</f>
        <v xml:space="preserve"> - </v>
      </c>
    </row>
    <row r="1125" spans="17:17" x14ac:dyDescent="0.25">
      <c r="Q1125" t="str">
        <f>CONCATENATE(Measures!B1190&amp;" - "&amp;Measures!D1190)</f>
        <v xml:space="preserve"> - </v>
      </c>
    </row>
    <row r="1126" spans="17:17" x14ac:dyDescent="0.25">
      <c r="Q1126" t="str">
        <f>CONCATENATE(Measures!B1191&amp;" - "&amp;Measures!D1191)</f>
        <v xml:space="preserve"> - </v>
      </c>
    </row>
    <row r="1127" spans="17:17" x14ac:dyDescent="0.25">
      <c r="Q1127" t="str">
        <f>CONCATENATE(Measures!B1192&amp;" - "&amp;Measures!D1192)</f>
        <v xml:space="preserve"> - </v>
      </c>
    </row>
    <row r="1128" spans="17:17" x14ac:dyDescent="0.25">
      <c r="Q1128" t="str">
        <f>CONCATENATE(Measures!B1193&amp;" - "&amp;Measures!D1193)</f>
        <v xml:space="preserve"> - </v>
      </c>
    </row>
    <row r="1129" spans="17:17" x14ac:dyDescent="0.25">
      <c r="Q1129" t="str">
        <f>CONCATENATE(Measures!B1194&amp;" - "&amp;Measures!D1194)</f>
        <v xml:space="preserve"> - </v>
      </c>
    </row>
    <row r="1130" spans="17:17" x14ac:dyDescent="0.25">
      <c r="Q1130" t="str">
        <f>CONCATENATE(Measures!B1195&amp;" - "&amp;Measures!D1195)</f>
        <v xml:space="preserve"> - </v>
      </c>
    </row>
    <row r="1131" spans="17:17" x14ac:dyDescent="0.25">
      <c r="Q1131" t="str">
        <f>CONCATENATE(Measures!B1196&amp;" - "&amp;Measures!D1196)</f>
        <v xml:space="preserve"> - </v>
      </c>
    </row>
    <row r="1132" spans="17:17" x14ac:dyDescent="0.25">
      <c r="Q1132" t="str">
        <f>CONCATENATE(Measures!B1197&amp;" - "&amp;Measures!D1197)</f>
        <v xml:space="preserve"> - </v>
      </c>
    </row>
    <row r="1133" spans="17:17" x14ac:dyDescent="0.25">
      <c r="Q1133" t="str">
        <f>CONCATENATE(Measures!B1198&amp;" - "&amp;Measures!D1198)</f>
        <v xml:space="preserve"> - </v>
      </c>
    </row>
    <row r="1134" spans="17:17" x14ac:dyDescent="0.25">
      <c r="Q1134" t="str">
        <f>CONCATENATE(Measures!B1199&amp;" - "&amp;Measures!D1199)</f>
        <v xml:space="preserve"> - </v>
      </c>
    </row>
    <row r="1135" spans="17:17" x14ac:dyDescent="0.25">
      <c r="Q1135" t="str">
        <f>CONCATENATE(Measures!B1200&amp;" - "&amp;Measures!D1200)</f>
        <v xml:space="preserve"> - </v>
      </c>
    </row>
    <row r="1136" spans="17:17" x14ac:dyDescent="0.25">
      <c r="Q1136" t="str">
        <f>CONCATENATE(Measures!B1201&amp;" - "&amp;Measures!D1201)</f>
        <v xml:space="preserve"> - </v>
      </c>
    </row>
    <row r="1137" spans="17:17" x14ac:dyDescent="0.25">
      <c r="Q1137" t="str">
        <f>CONCATENATE(Measures!B1202&amp;" - "&amp;Measures!D1202)</f>
        <v xml:space="preserve"> - </v>
      </c>
    </row>
    <row r="1138" spans="17:17" x14ac:dyDescent="0.25">
      <c r="Q1138" t="str">
        <f>CONCATENATE(Measures!B1203&amp;" - "&amp;Measures!D1203)</f>
        <v xml:space="preserve"> - </v>
      </c>
    </row>
    <row r="1139" spans="17:17" x14ac:dyDescent="0.25">
      <c r="Q1139" t="str">
        <f>CONCATENATE(Measures!B1204&amp;" - "&amp;Measures!D1204)</f>
        <v xml:space="preserve"> - </v>
      </c>
    </row>
    <row r="1140" spans="17:17" x14ac:dyDescent="0.25">
      <c r="Q1140" t="str">
        <f>CONCATENATE(Measures!B1205&amp;" - "&amp;Measures!D1205)</f>
        <v xml:space="preserve"> - </v>
      </c>
    </row>
    <row r="1141" spans="17:17" x14ac:dyDescent="0.25">
      <c r="Q1141" t="str">
        <f>CONCATENATE(Measures!B1206&amp;" - "&amp;Measures!D1206)</f>
        <v xml:space="preserve"> - </v>
      </c>
    </row>
    <row r="1142" spans="17:17" x14ac:dyDescent="0.25">
      <c r="Q1142" t="str">
        <f>CONCATENATE(Measures!B1207&amp;" - "&amp;Measures!D1207)</f>
        <v xml:space="preserve"> - </v>
      </c>
    </row>
    <row r="1143" spans="17:17" x14ac:dyDescent="0.25">
      <c r="Q1143" t="str">
        <f>CONCATENATE(Measures!B1208&amp;" - "&amp;Measures!D1208)</f>
        <v xml:space="preserve"> - </v>
      </c>
    </row>
    <row r="1144" spans="17:17" x14ac:dyDescent="0.25">
      <c r="Q1144" t="str">
        <f>CONCATENATE(Measures!B1209&amp;" - "&amp;Measures!D1209)</f>
        <v xml:space="preserve"> - </v>
      </c>
    </row>
    <row r="1145" spans="17:17" x14ac:dyDescent="0.25">
      <c r="Q1145" t="str">
        <f>CONCATENATE(Measures!B1210&amp;" - "&amp;Measures!D1210)</f>
        <v xml:space="preserve"> - </v>
      </c>
    </row>
    <row r="1146" spans="17:17" x14ac:dyDescent="0.25">
      <c r="Q1146" t="str">
        <f>CONCATENATE(Measures!B1211&amp;" - "&amp;Measures!D1211)</f>
        <v xml:space="preserve"> - </v>
      </c>
    </row>
    <row r="1147" spans="17:17" x14ac:dyDescent="0.25">
      <c r="Q1147" t="str">
        <f>CONCATENATE(Measures!B1212&amp;" - "&amp;Measures!D1212)</f>
        <v xml:space="preserve"> - </v>
      </c>
    </row>
    <row r="1148" spans="17:17" x14ac:dyDescent="0.25">
      <c r="Q1148" t="str">
        <f>CONCATENATE(Measures!B1213&amp;" - "&amp;Measures!D1213)</f>
        <v xml:space="preserve"> - </v>
      </c>
    </row>
    <row r="1149" spans="17:17" x14ac:dyDescent="0.25">
      <c r="Q1149" t="str">
        <f>CONCATENATE(Measures!B1214&amp;" - "&amp;Measures!D1214)</f>
        <v xml:space="preserve"> - </v>
      </c>
    </row>
    <row r="1150" spans="17:17" x14ac:dyDescent="0.25">
      <c r="Q1150" t="str">
        <f>CONCATENATE(Measures!B1215&amp;" - "&amp;Measures!D1215)</f>
        <v xml:space="preserve"> - </v>
      </c>
    </row>
    <row r="1151" spans="17:17" x14ac:dyDescent="0.25">
      <c r="Q1151" t="str">
        <f>CONCATENATE(Measures!B1216&amp;" - "&amp;Measures!D1216)</f>
        <v xml:space="preserve"> - </v>
      </c>
    </row>
    <row r="1152" spans="17:17" x14ac:dyDescent="0.25">
      <c r="Q1152" t="str">
        <f>CONCATENATE(Measures!B1217&amp;" - "&amp;Measures!D1217)</f>
        <v xml:space="preserve"> - </v>
      </c>
    </row>
    <row r="1153" spans="17:17" x14ac:dyDescent="0.25">
      <c r="Q1153" t="str">
        <f>CONCATENATE(Measures!B1218&amp;" - "&amp;Measures!D1218)</f>
        <v xml:space="preserve"> - </v>
      </c>
    </row>
    <row r="1154" spans="17:17" x14ac:dyDescent="0.25">
      <c r="Q1154" t="str">
        <f>CONCATENATE(Measures!B1219&amp;" - "&amp;Measures!D1219)</f>
        <v xml:space="preserve"> - </v>
      </c>
    </row>
    <row r="1155" spans="17:17" x14ac:dyDescent="0.25">
      <c r="Q1155" t="str">
        <f>CONCATENATE(Measures!B1220&amp;" - "&amp;Measures!D1220)</f>
        <v xml:space="preserve"> - </v>
      </c>
    </row>
    <row r="1156" spans="17:17" x14ac:dyDescent="0.25">
      <c r="Q1156" t="str">
        <f>CONCATENATE(Measures!B1221&amp;" - "&amp;Measures!D1221)</f>
        <v xml:space="preserve"> - </v>
      </c>
    </row>
    <row r="1157" spans="17:17" x14ac:dyDescent="0.25">
      <c r="Q1157" t="str">
        <f>CONCATENATE(Measures!B1222&amp;" - "&amp;Measures!D1222)</f>
        <v xml:space="preserve"> - </v>
      </c>
    </row>
    <row r="1158" spans="17:17" x14ac:dyDescent="0.25">
      <c r="Q1158" t="str">
        <f>CONCATENATE(Measures!B1223&amp;" - "&amp;Measures!D1223)</f>
        <v xml:space="preserve"> - </v>
      </c>
    </row>
    <row r="1159" spans="17:17" x14ac:dyDescent="0.25">
      <c r="Q1159" t="str">
        <f>CONCATENATE(Measures!B1224&amp;" - "&amp;Measures!D1224)</f>
        <v xml:space="preserve"> - </v>
      </c>
    </row>
    <row r="1160" spans="17:17" x14ac:dyDescent="0.25">
      <c r="Q1160" t="str">
        <f>CONCATENATE(Measures!B1225&amp;" - "&amp;Measures!D1225)</f>
        <v xml:space="preserve"> - </v>
      </c>
    </row>
    <row r="1161" spans="17:17" x14ac:dyDescent="0.25">
      <c r="Q1161" t="str">
        <f>CONCATENATE(Measures!B1226&amp;" - "&amp;Measures!D1226)</f>
        <v xml:space="preserve"> - </v>
      </c>
    </row>
    <row r="1162" spans="17:17" x14ac:dyDescent="0.25">
      <c r="Q1162" t="str">
        <f>CONCATENATE(Measures!B1227&amp;" - "&amp;Measures!D1227)</f>
        <v xml:space="preserve"> - </v>
      </c>
    </row>
    <row r="1163" spans="17:17" x14ac:dyDescent="0.25">
      <c r="Q1163" t="str">
        <f>CONCATENATE(Measures!B1228&amp;" - "&amp;Measures!D1228)</f>
        <v xml:space="preserve"> - </v>
      </c>
    </row>
    <row r="1164" spans="17:17" x14ac:dyDescent="0.25">
      <c r="Q1164" t="str">
        <f>CONCATENATE(Measures!B1229&amp;" - "&amp;Measures!D1229)</f>
        <v xml:space="preserve"> - </v>
      </c>
    </row>
    <row r="1165" spans="17:17" x14ac:dyDescent="0.25">
      <c r="Q1165" t="str">
        <f>CONCATENATE(Measures!B1230&amp;" - "&amp;Measures!D1230)</f>
        <v xml:space="preserve"> - </v>
      </c>
    </row>
    <row r="1166" spans="17:17" x14ac:dyDescent="0.25">
      <c r="Q1166" t="str">
        <f>CONCATENATE(Measures!B1231&amp;" - "&amp;Measures!D1231)</f>
        <v xml:space="preserve"> - </v>
      </c>
    </row>
    <row r="1167" spans="17:17" x14ac:dyDescent="0.25">
      <c r="Q1167" t="str">
        <f>CONCATENATE(Measures!B1232&amp;" - "&amp;Measures!D1232)</f>
        <v xml:space="preserve"> - </v>
      </c>
    </row>
    <row r="1168" spans="17:17" x14ac:dyDescent="0.25">
      <c r="Q1168" t="str">
        <f>CONCATENATE(Measures!B1233&amp;" - "&amp;Measures!D1233)</f>
        <v xml:space="preserve"> - </v>
      </c>
    </row>
    <row r="1169" spans="17:17" x14ac:dyDescent="0.25">
      <c r="Q1169" t="str">
        <f>CONCATENATE(Measures!B1234&amp;" - "&amp;Measures!D1234)</f>
        <v xml:space="preserve"> - </v>
      </c>
    </row>
    <row r="1170" spans="17:17" x14ac:dyDescent="0.25">
      <c r="Q1170" t="str">
        <f>CONCATENATE(Measures!B1235&amp;" - "&amp;Measures!D1235)</f>
        <v xml:space="preserve"> - </v>
      </c>
    </row>
    <row r="1171" spans="17:17" x14ac:dyDescent="0.25">
      <c r="Q1171" t="str">
        <f>CONCATENATE(Measures!B1236&amp;" - "&amp;Measures!D1236)</f>
        <v xml:space="preserve"> - </v>
      </c>
    </row>
    <row r="1172" spans="17:17" x14ac:dyDescent="0.25">
      <c r="Q1172" t="str">
        <f>CONCATENATE(Measures!B1237&amp;" - "&amp;Measures!D1237)</f>
        <v xml:space="preserve"> - </v>
      </c>
    </row>
    <row r="1173" spans="17:17" x14ac:dyDescent="0.25">
      <c r="Q1173" t="str">
        <f>CONCATENATE(Measures!B1238&amp;" - "&amp;Measures!D1238)</f>
        <v xml:space="preserve"> - </v>
      </c>
    </row>
    <row r="1174" spans="17:17" x14ac:dyDescent="0.25">
      <c r="Q1174" t="str">
        <f>CONCATENATE(Measures!B1239&amp;" - "&amp;Measures!D1239)</f>
        <v xml:space="preserve"> - </v>
      </c>
    </row>
    <row r="1175" spans="17:17" x14ac:dyDescent="0.25">
      <c r="Q1175" t="str">
        <f>CONCATENATE(Measures!B1240&amp;" - "&amp;Measures!D1240)</f>
        <v xml:space="preserve"> - </v>
      </c>
    </row>
    <row r="1176" spans="17:17" x14ac:dyDescent="0.25">
      <c r="Q1176" t="str">
        <f>CONCATENATE(Measures!B1241&amp;" - "&amp;Measures!D1241)</f>
        <v xml:space="preserve"> - </v>
      </c>
    </row>
    <row r="1177" spans="17:17" x14ac:dyDescent="0.25">
      <c r="Q1177" t="str">
        <f>CONCATENATE(Measures!B1242&amp;" - "&amp;Measures!D1242)</f>
        <v xml:space="preserve"> - </v>
      </c>
    </row>
    <row r="1178" spans="17:17" x14ac:dyDescent="0.25">
      <c r="Q1178" t="str">
        <f>CONCATENATE(Measures!B1243&amp;" - "&amp;Measures!D1243)</f>
        <v xml:space="preserve"> - </v>
      </c>
    </row>
    <row r="1179" spans="17:17" x14ac:dyDescent="0.25">
      <c r="Q1179" t="str">
        <f>CONCATENATE(Measures!B1244&amp;" - "&amp;Measures!D1244)</f>
        <v xml:space="preserve"> - </v>
      </c>
    </row>
    <row r="1180" spans="17:17" x14ac:dyDescent="0.25">
      <c r="Q1180" t="str">
        <f>CONCATENATE(Measures!B1245&amp;" - "&amp;Measures!D1245)</f>
        <v xml:space="preserve"> - </v>
      </c>
    </row>
    <row r="1181" spans="17:17" x14ac:dyDescent="0.25">
      <c r="Q1181" t="str">
        <f>CONCATENATE(Measures!B1246&amp;" - "&amp;Measures!D1246)</f>
        <v xml:space="preserve"> - </v>
      </c>
    </row>
    <row r="1182" spans="17:17" x14ac:dyDescent="0.25">
      <c r="Q1182" t="str">
        <f>CONCATENATE(Measures!B1247&amp;" - "&amp;Measures!D1247)</f>
        <v xml:space="preserve"> - </v>
      </c>
    </row>
    <row r="1183" spans="17:17" x14ac:dyDescent="0.25">
      <c r="Q1183" t="str">
        <f>CONCATENATE(Measures!B1248&amp;" - "&amp;Measures!D1248)</f>
        <v xml:space="preserve"> - </v>
      </c>
    </row>
    <row r="1184" spans="17:17" x14ac:dyDescent="0.25">
      <c r="Q1184" t="str">
        <f>CONCATENATE(Measures!B1249&amp;" - "&amp;Measures!D1249)</f>
        <v xml:space="preserve"> - </v>
      </c>
    </row>
    <row r="1185" spans="17:17" x14ac:dyDescent="0.25">
      <c r="Q1185" t="str">
        <f>CONCATENATE(Measures!B1250&amp;" - "&amp;Measures!D1250)</f>
        <v xml:space="preserve"> - </v>
      </c>
    </row>
    <row r="1186" spans="17:17" x14ac:dyDescent="0.25">
      <c r="Q1186" t="str">
        <f>CONCATENATE(Measures!B1251&amp;" - "&amp;Measures!D1251)</f>
        <v xml:space="preserve"> - </v>
      </c>
    </row>
    <row r="1187" spans="17:17" x14ac:dyDescent="0.25">
      <c r="Q1187" t="str">
        <f>CONCATENATE(Measures!B1252&amp;" - "&amp;Measures!D1252)</f>
        <v xml:space="preserve"> - </v>
      </c>
    </row>
    <row r="1188" spans="17:17" x14ac:dyDescent="0.25">
      <c r="Q1188" t="str">
        <f>CONCATENATE(Measures!B1253&amp;" - "&amp;Measures!D1253)</f>
        <v xml:space="preserve"> - </v>
      </c>
    </row>
    <row r="1189" spans="17:17" x14ac:dyDescent="0.25">
      <c r="Q1189" t="str">
        <f>CONCATENATE(Measures!B1254&amp;" - "&amp;Measures!D1254)</f>
        <v xml:space="preserve"> - </v>
      </c>
    </row>
    <row r="1190" spans="17:17" x14ac:dyDescent="0.25">
      <c r="Q1190" t="str">
        <f>CONCATENATE(Measures!B1255&amp;" - "&amp;Measures!D1255)</f>
        <v xml:space="preserve"> - </v>
      </c>
    </row>
    <row r="1191" spans="17:17" x14ac:dyDescent="0.25">
      <c r="Q1191" t="str">
        <f>CONCATENATE(Measures!B1256&amp;" - "&amp;Measures!D1256)</f>
        <v xml:space="preserve"> - </v>
      </c>
    </row>
    <row r="1192" spans="17:17" x14ac:dyDescent="0.25">
      <c r="Q1192" t="str">
        <f>CONCATENATE(Measures!B1257&amp;" - "&amp;Measures!D1257)</f>
        <v xml:space="preserve"> - </v>
      </c>
    </row>
    <row r="1193" spans="17:17" x14ac:dyDescent="0.25">
      <c r="Q1193" t="str">
        <f>CONCATENATE(Measures!B1258&amp;" - "&amp;Measures!D1258)</f>
        <v xml:space="preserve"> - </v>
      </c>
    </row>
    <row r="1194" spans="17:17" x14ac:dyDescent="0.25">
      <c r="Q1194" t="str">
        <f>CONCATENATE(Measures!B1259&amp;" - "&amp;Measures!D1259)</f>
        <v xml:space="preserve"> - </v>
      </c>
    </row>
    <row r="1195" spans="17:17" x14ac:dyDescent="0.25">
      <c r="Q1195" t="str">
        <f>CONCATENATE(Measures!B1260&amp;" - "&amp;Measures!D1260)</f>
        <v xml:space="preserve"> - </v>
      </c>
    </row>
    <row r="1196" spans="17:17" x14ac:dyDescent="0.25">
      <c r="Q1196" t="str">
        <f>CONCATENATE(Measures!B1261&amp;" - "&amp;Measures!D1261)</f>
        <v xml:space="preserve"> - </v>
      </c>
    </row>
    <row r="1197" spans="17:17" x14ac:dyDescent="0.25">
      <c r="Q1197" t="str">
        <f>CONCATENATE(Measures!B1262&amp;" - "&amp;Measures!D1262)</f>
        <v xml:space="preserve"> - </v>
      </c>
    </row>
    <row r="1198" spans="17:17" x14ac:dyDescent="0.25">
      <c r="Q1198" t="str">
        <f>CONCATENATE(Measures!B1263&amp;" - "&amp;Measures!D1263)</f>
        <v xml:space="preserve"> - </v>
      </c>
    </row>
    <row r="1199" spans="17:17" x14ac:dyDescent="0.25">
      <c r="Q1199" t="str">
        <f>CONCATENATE(Measures!B1264&amp;" - "&amp;Measures!D1264)</f>
        <v xml:space="preserve"> - </v>
      </c>
    </row>
    <row r="1200" spans="17:17" x14ac:dyDescent="0.25">
      <c r="Q1200" t="str">
        <f>CONCATENATE(Measures!B1265&amp;" - "&amp;Measures!D1265)</f>
        <v xml:space="preserve"> - </v>
      </c>
    </row>
    <row r="1201" spans="17:17" x14ac:dyDescent="0.25">
      <c r="Q1201" t="str">
        <f>CONCATENATE(Measures!B1266&amp;" - "&amp;Measures!D1266)</f>
        <v xml:space="preserve"> - </v>
      </c>
    </row>
    <row r="1202" spans="17:17" x14ac:dyDescent="0.25">
      <c r="Q1202" t="str">
        <f>CONCATENATE(Measures!B1267&amp;" - "&amp;Measures!D1267)</f>
        <v xml:space="preserve"> - </v>
      </c>
    </row>
    <row r="1203" spans="17:17" x14ac:dyDescent="0.25">
      <c r="Q1203" t="str">
        <f>CONCATENATE(Measures!B1268&amp;" - "&amp;Measures!D1268)</f>
        <v xml:space="preserve"> - </v>
      </c>
    </row>
    <row r="1204" spans="17:17" x14ac:dyDescent="0.25">
      <c r="Q1204" t="str">
        <f>CONCATENATE(Measures!B1269&amp;" - "&amp;Measures!D1269)</f>
        <v xml:space="preserve"> - </v>
      </c>
    </row>
    <row r="1205" spans="17:17" x14ac:dyDescent="0.25">
      <c r="Q1205" t="str">
        <f>CONCATENATE(Measures!B1270&amp;" - "&amp;Measures!D1270)</f>
        <v xml:space="preserve"> - </v>
      </c>
    </row>
    <row r="1206" spans="17:17" x14ac:dyDescent="0.25">
      <c r="Q1206" t="str">
        <f>CONCATENATE(Measures!B1271&amp;" - "&amp;Measures!D1271)</f>
        <v xml:space="preserve"> - </v>
      </c>
    </row>
    <row r="1207" spans="17:17" x14ac:dyDescent="0.25">
      <c r="Q1207" t="str">
        <f>CONCATENATE(Measures!B1272&amp;" - "&amp;Measures!D1272)</f>
        <v xml:space="preserve"> - </v>
      </c>
    </row>
    <row r="1208" spans="17:17" x14ac:dyDescent="0.25">
      <c r="Q1208" t="str">
        <f>CONCATENATE(Measures!B1273&amp;" - "&amp;Measures!D1273)</f>
        <v xml:space="preserve"> - </v>
      </c>
    </row>
    <row r="1209" spans="17:17" x14ac:dyDescent="0.25">
      <c r="Q1209" t="str">
        <f>CONCATENATE(Measures!B1274&amp;" - "&amp;Measures!D1274)</f>
        <v xml:space="preserve"> - </v>
      </c>
    </row>
    <row r="1210" spans="17:17" x14ac:dyDescent="0.25">
      <c r="Q1210" t="str">
        <f>CONCATENATE(Measures!B1275&amp;" - "&amp;Measures!D1275)</f>
        <v xml:space="preserve"> - </v>
      </c>
    </row>
    <row r="1211" spans="17:17" x14ac:dyDescent="0.25">
      <c r="Q1211" t="str">
        <f>CONCATENATE(Measures!B1276&amp;" - "&amp;Measures!D1276)</f>
        <v xml:space="preserve"> - </v>
      </c>
    </row>
    <row r="1212" spans="17:17" x14ac:dyDescent="0.25">
      <c r="Q1212" t="str">
        <f>CONCATENATE(Measures!B1277&amp;" - "&amp;Measures!D1277)</f>
        <v xml:space="preserve"> - </v>
      </c>
    </row>
    <row r="1213" spans="17:17" x14ac:dyDescent="0.25">
      <c r="Q1213" t="str">
        <f>CONCATENATE(Measures!B1278&amp;" - "&amp;Measures!D1278)</f>
        <v xml:space="preserve"> - </v>
      </c>
    </row>
    <row r="1214" spans="17:17" x14ac:dyDescent="0.25">
      <c r="Q1214" t="str">
        <f>CONCATENATE(Measures!B1279&amp;" - "&amp;Measures!D1279)</f>
        <v xml:space="preserve"> - </v>
      </c>
    </row>
    <row r="1215" spans="17:17" x14ac:dyDescent="0.25">
      <c r="Q1215" t="str">
        <f>CONCATENATE(Measures!B1280&amp;" - "&amp;Measures!D1280)</f>
        <v xml:space="preserve"> - </v>
      </c>
    </row>
    <row r="1216" spans="17:17" x14ac:dyDescent="0.25">
      <c r="Q1216" t="str">
        <f>CONCATENATE(Measures!B1281&amp;" - "&amp;Measures!D1281)</f>
        <v xml:space="preserve"> - </v>
      </c>
    </row>
    <row r="1217" spans="17:17" x14ac:dyDescent="0.25">
      <c r="Q1217" t="str">
        <f>CONCATENATE(Measures!B1282&amp;" - "&amp;Measures!D1282)</f>
        <v xml:space="preserve"> - </v>
      </c>
    </row>
    <row r="1218" spans="17:17" x14ac:dyDescent="0.25">
      <c r="Q1218" t="str">
        <f>CONCATENATE(Measures!B1283&amp;" - "&amp;Measures!D1283)</f>
        <v xml:space="preserve"> - </v>
      </c>
    </row>
    <row r="1219" spans="17:17" x14ac:dyDescent="0.25">
      <c r="Q1219" t="str">
        <f>CONCATENATE(Measures!B1284&amp;" - "&amp;Measures!D1284)</f>
        <v xml:space="preserve"> - </v>
      </c>
    </row>
    <row r="1220" spans="17:17" x14ac:dyDescent="0.25">
      <c r="Q1220" t="str">
        <f>CONCATENATE(Measures!B1285&amp;" - "&amp;Measures!D1285)</f>
        <v xml:space="preserve"> - </v>
      </c>
    </row>
    <row r="1221" spans="17:17" x14ac:dyDescent="0.25">
      <c r="Q1221" t="str">
        <f>CONCATENATE(Measures!B1286&amp;" - "&amp;Measures!D1286)</f>
        <v xml:space="preserve"> - </v>
      </c>
    </row>
    <row r="1222" spans="17:17" x14ac:dyDescent="0.25">
      <c r="Q1222" t="str">
        <f>CONCATENATE(Measures!B1287&amp;" - "&amp;Measures!D1287)</f>
        <v xml:space="preserve"> - </v>
      </c>
    </row>
    <row r="1223" spans="17:17" x14ac:dyDescent="0.25">
      <c r="Q1223" t="str">
        <f>CONCATENATE(Measures!B1288&amp;" - "&amp;Measures!D1288)</f>
        <v xml:space="preserve"> - </v>
      </c>
    </row>
    <row r="1224" spans="17:17" x14ac:dyDescent="0.25">
      <c r="Q1224" t="str">
        <f>CONCATENATE(Measures!B1289&amp;" - "&amp;Measures!D1289)</f>
        <v xml:space="preserve"> - </v>
      </c>
    </row>
    <row r="1225" spans="17:17" x14ac:dyDescent="0.25">
      <c r="Q1225" t="str">
        <f>CONCATENATE(Measures!B1290&amp;" - "&amp;Measures!D1290)</f>
        <v xml:space="preserve"> - </v>
      </c>
    </row>
    <row r="1226" spans="17:17" x14ac:dyDescent="0.25">
      <c r="Q1226" t="str">
        <f>CONCATENATE(Measures!B1291&amp;" - "&amp;Measures!D1291)</f>
        <v xml:space="preserve"> - </v>
      </c>
    </row>
    <row r="1227" spans="17:17" x14ac:dyDescent="0.25">
      <c r="Q1227" t="str">
        <f>CONCATENATE(Measures!B1292&amp;" - "&amp;Measures!D1292)</f>
        <v xml:space="preserve"> - </v>
      </c>
    </row>
    <row r="1228" spans="17:17" x14ac:dyDescent="0.25">
      <c r="Q1228" t="str">
        <f>CONCATENATE(Measures!B1293&amp;" - "&amp;Measures!D1293)</f>
        <v xml:space="preserve"> - </v>
      </c>
    </row>
    <row r="1229" spans="17:17" x14ac:dyDescent="0.25">
      <c r="Q1229" t="str">
        <f>CONCATENATE(Measures!B1294&amp;" - "&amp;Measures!D1294)</f>
        <v xml:space="preserve"> - </v>
      </c>
    </row>
    <row r="1230" spans="17:17" x14ac:dyDescent="0.25">
      <c r="Q1230" t="str">
        <f>CONCATENATE(Measures!B1295&amp;" - "&amp;Measures!D1295)</f>
        <v xml:space="preserve"> - </v>
      </c>
    </row>
    <row r="1231" spans="17:17" x14ac:dyDescent="0.25">
      <c r="Q1231" t="str">
        <f>CONCATENATE(Measures!B1296&amp;" - "&amp;Measures!D1296)</f>
        <v xml:space="preserve"> - </v>
      </c>
    </row>
    <row r="1232" spans="17:17" x14ac:dyDescent="0.25">
      <c r="Q1232" t="str">
        <f>CONCATENATE(Measures!B1297&amp;" - "&amp;Measures!D1297)</f>
        <v xml:space="preserve"> - </v>
      </c>
    </row>
    <row r="1233" spans="17:17" x14ac:dyDescent="0.25">
      <c r="Q1233" t="str">
        <f>CONCATENATE(Measures!B1298&amp;" - "&amp;Measures!D1298)</f>
        <v xml:space="preserve"> - </v>
      </c>
    </row>
    <row r="1234" spans="17:17" x14ac:dyDescent="0.25">
      <c r="Q1234" t="str">
        <f>CONCATENATE(Measures!B1299&amp;" - "&amp;Measures!D1299)</f>
        <v xml:space="preserve"> - </v>
      </c>
    </row>
    <row r="1235" spans="17:17" x14ac:dyDescent="0.25">
      <c r="Q1235" t="str">
        <f>CONCATENATE(Measures!B1300&amp;" - "&amp;Measures!D1300)</f>
        <v xml:space="preserve"> - </v>
      </c>
    </row>
    <row r="1236" spans="17:17" x14ac:dyDescent="0.25">
      <c r="Q1236" t="str">
        <f>CONCATENATE(Measures!B1301&amp;" - "&amp;Measures!D1301)</f>
        <v xml:space="preserve"> - </v>
      </c>
    </row>
    <row r="1237" spans="17:17" x14ac:dyDescent="0.25">
      <c r="Q1237" t="str">
        <f>CONCATENATE(Measures!B1302&amp;" - "&amp;Measures!D1302)</f>
        <v xml:space="preserve"> - </v>
      </c>
    </row>
    <row r="1238" spans="17:17" x14ac:dyDescent="0.25">
      <c r="Q1238" t="str">
        <f>CONCATENATE(Measures!B1303&amp;" - "&amp;Measures!D1303)</f>
        <v xml:space="preserve"> - </v>
      </c>
    </row>
    <row r="1239" spans="17:17" x14ac:dyDescent="0.25">
      <c r="Q1239" t="str">
        <f>CONCATENATE(Measures!B1304&amp;" - "&amp;Measures!D1304)</f>
        <v xml:space="preserve"> - </v>
      </c>
    </row>
    <row r="1240" spans="17:17" x14ac:dyDescent="0.25">
      <c r="Q1240" t="str">
        <f>CONCATENATE(Measures!B1305&amp;" - "&amp;Measures!D1305)</f>
        <v xml:space="preserve"> - </v>
      </c>
    </row>
    <row r="1241" spans="17:17" x14ac:dyDescent="0.25">
      <c r="Q1241" t="str">
        <f>CONCATENATE(Measures!B1306&amp;" - "&amp;Measures!D1306)</f>
        <v xml:space="preserve"> - </v>
      </c>
    </row>
    <row r="1242" spans="17:17" x14ac:dyDescent="0.25">
      <c r="Q1242" t="str">
        <f>CONCATENATE(Measures!B1307&amp;" - "&amp;Measures!D1307)</f>
        <v xml:space="preserve"> - </v>
      </c>
    </row>
    <row r="1243" spans="17:17" x14ac:dyDescent="0.25">
      <c r="Q1243" t="str">
        <f>CONCATENATE(Measures!B1308&amp;" - "&amp;Measures!D1308)</f>
        <v xml:space="preserve"> - </v>
      </c>
    </row>
    <row r="1244" spans="17:17" x14ac:dyDescent="0.25">
      <c r="Q1244" t="str">
        <f>CONCATENATE(Measures!B1309&amp;" - "&amp;Measures!D1309)</f>
        <v xml:space="preserve"> - </v>
      </c>
    </row>
    <row r="1245" spans="17:17" x14ac:dyDescent="0.25">
      <c r="Q1245" t="str">
        <f>CONCATENATE(Measures!B1310&amp;" - "&amp;Measures!D1310)</f>
        <v xml:space="preserve"> - </v>
      </c>
    </row>
    <row r="1246" spans="17:17" x14ac:dyDescent="0.25">
      <c r="Q1246" t="str">
        <f>CONCATENATE(Measures!B1311&amp;" - "&amp;Measures!D1311)</f>
        <v xml:space="preserve"> - </v>
      </c>
    </row>
    <row r="1247" spans="17:17" x14ac:dyDescent="0.25">
      <c r="Q1247" t="str">
        <f>CONCATENATE(Measures!B1312&amp;" - "&amp;Measures!D1312)</f>
        <v xml:space="preserve"> - </v>
      </c>
    </row>
    <row r="1248" spans="17:17" x14ac:dyDescent="0.25">
      <c r="Q1248" t="str">
        <f>CONCATENATE(Measures!B1313&amp;" - "&amp;Measures!D1313)</f>
        <v xml:space="preserve"> - </v>
      </c>
    </row>
    <row r="1249" spans="17:17" x14ac:dyDescent="0.25">
      <c r="Q1249" t="str">
        <f>CONCATENATE(Measures!B1314&amp;" - "&amp;Measures!D1314)</f>
        <v xml:space="preserve"> - </v>
      </c>
    </row>
    <row r="1250" spans="17:17" x14ac:dyDescent="0.25">
      <c r="Q1250" t="str">
        <f>CONCATENATE(Measures!B1315&amp;" - "&amp;Measures!D1315)</f>
        <v xml:space="preserve"> - </v>
      </c>
    </row>
    <row r="1251" spans="17:17" x14ac:dyDescent="0.25">
      <c r="Q1251" t="str">
        <f>CONCATENATE(Measures!B1316&amp;" - "&amp;Measures!D1316)</f>
        <v xml:space="preserve"> - </v>
      </c>
    </row>
    <row r="1252" spans="17:17" x14ac:dyDescent="0.25">
      <c r="Q1252" t="str">
        <f>CONCATENATE(Measures!B1317&amp;" - "&amp;Measures!D1317)</f>
        <v xml:space="preserve"> - </v>
      </c>
    </row>
    <row r="1253" spans="17:17" x14ac:dyDescent="0.25">
      <c r="Q1253" t="str">
        <f>CONCATENATE(Measures!B1318&amp;" - "&amp;Measures!D1318)</f>
        <v xml:space="preserve"> - </v>
      </c>
    </row>
    <row r="1254" spans="17:17" x14ac:dyDescent="0.25">
      <c r="Q1254" t="str">
        <f>CONCATENATE(Measures!B1319&amp;" - "&amp;Measures!D1319)</f>
        <v xml:space="preserve"> - </v>
      </c>
    </row>
    <row r="1255" spans="17:17" x14ac:dyDescent="0.25">
      <c r="Q1255" t="str">
        <f>CONCATENATE(Measures!B1320&amp;" - "&amp;Measures!D1320)</f>
        <v xml:space="preserve"> - </v>
      </c>
    </row>
    <row r="1256" spans="17:17" x14ac:dyDescent="0.25">
      <c r="Q1256" t="str">
        <f>CONCATENATE(Measures!B1321&amp;" - "&amp;Measures!D1321)</f>
        <v xml:space="preserve"> - </v>
      </c>
    </row>
    <row r="1257" spans="17:17" x14ac:dyDescent="0.25">
      <c r="Q1257" t="str">
        <f>CONCATENATE(Measures!B1322&amp;" - "&amp;Measures!D1322)</f>
        <v xml:space="preserve"> - </v>
      </c>
    </row>
    <row r="1258" spans="17:17" x14ac:dyDescent="0.25">
      <c r="Q1258" t="str">
        <f>CONCATENATE(Measures!B1323&amp;" - "&amp;Measures!D1323)</f>
        <v xml:space="preserve"> - </v>
      </c>
    </row>
    <row r="1259" spans="17:17" x14ac:dyDescent="0.25">
      <c r="Q1259" t="str">
        <f>CONCATENATE(Measures!B1324&amp;" - "&amp;Measures!D1324)</f>
        <v xml:space="preserve"> - </v>
      </c>
    </row>
    <row r="1260" spans="17:17" x14ac:dyDescent="0.25">
      <c r="Q1260" t="str">
        <f>CONCATENATE(Measures!B1325&amp;" - "&amp;Measures!D1325)</f>
        <v xml:space="preserve"> - </v>
      </c>
    </row>
    <row r="1261" spans="17:17" x14ac:dyDescent="0.25">
      <c r="Q1261" t="str">
        <f>CONCATENATE(Measures!B1326&amp;" - "&amp;Measures!D1326)</f>
        <v xml:space="preserve"> - </v>
      </c>
    </row>
    <row r="1262" spans="17:17" x14ac:dyDescent="0.25">
      <c r="Q1262" t="str">
        <f>CONCATENATE(Measures!B1327&amp;" - "&amp;Measures!D1327)</f>
        <v xml:space="preserve"> - </v>
      </c>
    </row>
    <row r="1263" spans="17:17" x14ac:dyDescent="0.25">
      <c r="Q1263" t="str">
        <f>CONCATENATE(Measures!B1328&amp;" - "&amp;Measures!D1328)</f>
        <v xml:space="preserve"> - </v>
      </c>
    </row>
    <row r="1264" spans="17:17" x14ac:dyDescent="0.25">
      <c r="Q1264" t="str">
        <f>CONCATENATE(Measures!B1329&amp;" - "&amp;Measures!D1329)</f>
        <v xml:space="preserve"> - </v>
      </c>
    </row>
    <row r="1265" spans="17:17" x14ac:dyDescent="0.25">
      <c r="Q1265" t="str">
        <f>CONCATENATE(Measures!B1330&amp;" - "&amp;Measures!D1330)</f>
        <v xml:space="preserve"> - </v>
      </c>
    </row>
    <row r="1266" spans="17:17" x14ac:dyDescent="0.25">
      <c r="Q1266" t="str">
        <f>CONCATENATE(Measures!B1331&amp;" - "&amp;Measures!D1331)</f>
        <v xml:space="preserve"> - </v>
      </c>
    </row>
    <row r="1267" spans="17:17" x14ac:dyDescent="0.25">
      <c r="Q1267" t="str">
        <f>CONCATENATE(Measures!B1332&amp;" - "&amp;Measures!D1332)</f>
        <v xml:space="preserve"> - </v>
      </c>
    </row>
    <row r="1268" spans="17:17" x14ac:dyDescent="0.25">
      <c r="Q1268" t="str">
        <f>CONCATENATE(Measures!B1333&amp;" - "&amp;Measures!D1333)</f>
        <v xml:space="preserve"> - </v>
      </c>
    </row>
    <row r="1269" spans="17:17" x14ac:dyDescent="0.25">
      <c r="Q1269" t="str">
        <f>CONCATENATE(Measures!B1334&amp;" - "&amp;Measures!D1334)</f>
        <v xml:space="preserve"> - </v>
      </c>
    </row>
    <row r="1270" spans="17:17" x14ac:dyDescent="0.25">
      <c r="Q1270" t="str">
        <f>CONCATENATE(Measures!B1335&amp;" - "&amp;Measures!D1335)</f>
        <v xml:space="preserve"> - </v>
      </c>
    </row>
    <row r="1271" spans="17:17" x14ac:dyDescent="0.25">
      <c r="Q1271" t="str">
        <f>CONCATENATE(Measures!B1336&amp;" - "&amp;Measures!D1336)</f>
        <v xml:space="preserve"> - </v>
      </c>
    </row>
    <row r="1272" spans="17:17" x14ac:dyDescent="0.25">
      <c r="Q1272" t="str">
        <f>CONCATENATE(Measures!B1337&amp;" - "&amp;Measures!D1337)</f>
        <v xml:space="preserve"> - </v>
      </c>
    </row>
    <row r="1273" spans="17:17" x14ac:dyDescent="0.25">
      <c r="Q1273" t="str">
        <f>CONCATENATE(Measures!B1338&amp;" - "&amp;Measures!D1338)</f>
        <v xml:space="preserve"> - </v>
      </c>
    </row>
    <row r="1274" spans="17:17" x14ac:dyDescent="0.25">
      <c r="Q1274" t="str">
        <f>CONCATENATE(Measures!B1339&amp;" - "&amp;Measures!D1339)</f>
        <v xml:space="preserve"> - </v>
      </c>
    </row>
    <row r="1275" spans="17:17" x14ac:dyDescent="0.25">
      <c r="Q1275" t="str">
        <f>CONCATENATE(Measures!B1340&amp;" - "&amp;Measures!D1340)</f>
        <v xml:space="preserve"> - </v>
      </c>
    </row>
    <row r="1276" spans="17:17" x14ac:dyDescent="0.25">
      <c r="Q1276" t="str">
        <f>CONCATENATE(Measures!B1341&amp;" - "&amp;Measures!D1341)</f>
        <v xml:space="preserve"> - </v>
      </c>
    </row>
    <row r="1277" spans="17:17" x14ac:dyDescent="0.25">
      <c r="Q1277" t="str">
        <f>CONCATENATE(Measures!B1342&amp;" - "&amp;Measures!D1342)</f>
        <v xml:space="preserve"> - </v>
      </c>
    </row>
    <row r="1278" spans="17:17" x14ac:dyDescent="0.25">
      <c r="Q1278" t="str">
        <f>CONCATENATE(Measures!B1343&amp;" - "&amp;Measures!D1343)</f>
        <v xml:space="preserve"> - </v>
      </c>
    </row>
    <row r="1279" spans="17:17" x14ac:dyDescent="0.25">
      <c r="Q1279" t="str">
        <f>CONCATENATE(Measures!B1344&amp;" - "&amp;Measures!D1344)</f>
        <v xml:space="preserve"> - </v>
      </c>
    </row>
    <row r="1280" spans="17:17" x14ac:dyDescent="0.25">
      <c r="Q1280" t="str">
        <f>CONCATENATE(Measures!B1345&amp;" - "&amp;Measures!D1345)</f>
        <v xml:space="preserve"> - </v>
      </c>
    </row>
    <row r="1281" spans="17:17" x14ac:dyDescent="0.25">
      <c r="Q1281" t="str">
        <f>CONCATENATE(Measures!B1346&amp;" - "&amp;Measures!D1346)</f>
        <v xml:space="preserve"> - </v>
      </c>
    </row>
    <row r="1282" spans="17:17" x14ac:dyDescent="0.25">
      <c r="Q1282" t="str">
        <f>CONCATENATE(Measures!B1347&amp;" - "&amp;Measures!D1347)</f>
        <v xml:space="preserve"> - </v>
      </c>
    </row>
    <row r="1283" spans="17:17" x14ac:dyDescent="0.25">
      <c r="Q1283" t="str">
        <f>CONCATENATE(Measures!B1348&amp;" - "&amp;Measures!D1348)</f>
        <v xml:space="preserve"> - </v>
      </c>
    </row>
    <row r="1284" spans="17:17" x14ac:dyDescent="0.25">
      <c r="Q1284" t="str">
        <f>CONCATENATE(Measures!B1349&amp;" - "&amp;Measures!D1349)</f>
        <v xml:space="preserve"> - </v>
      </c>
    </row>
    <row r="1285" spans="17:17" x14ac:dyDescent="0.25">
      <c r="Q1285" t="str">
        <f>CONCATENATE(Measures!B1350&amp;" - "&amp;Measures!D1350)</f>
        <v xml:space="preserve"> - </v>
      </c>
    </row>
    <row r="1286" spans="17:17" x14ac:dyDescent="0.25">
      <c r="Q1286" t="str">
        <f>CONCATENATE(Measures!B1351&amp;" - "&amp;Measures!D1351)</f>
        <v xml:space="preserve"> - </v>
      </c>
    </row>
    <row r="1287" spans="17:17" x14ac:dyDescent="0.25">
      <c r="Q1287" t="str">
        <f>CONCATENATE(Measures!B1352&amp;" - "&amp;Measures!D1352)</f>
        <v xml:space="preserve"> - </v>
      </c>
    </row>
    <row r="1288" spans="17:17" x14ac:dyDescent="0.25">
      <c r="Q1288" t="str">
        <f>CONCATENATE(Measures!B1353&amp;" - "&amp;Measures!D1353)</f>
        <v xml:space="preserve"> - </v>
      </c>
    </row>
    <row r="1289" spans="17:17" x14ac:dyDescent="0.25">
      <c r="Q1289" t="str">
        <f>CONCATENATE(Measures!B1354&amp;" - "&amp;Measures!D1354)</f>
        <v xml:space="preserve"> - </v>
      </c>
    </row>
    <row r="1290" spans="17:17" x14ac:dyDescent="0.25">
      <c r="Q1290" t="str">
        <f>CONCATENATE(Measures!B1355&amp;" - "&amp;Measures!D1355)</f>
        <v xml:space="preserve"> - </v>
      </c>
    </row>
    <row r="1291" spans="17:17" x14ac:dyDescent="0.25">
      <c r="Q1291" t="str">
        <f>CONCATENATE(Measures!B1356&amp;" - "&amp;Measures!D1356)</f>
        <v xml:space="preserve"> - </v>
      </c>
    </row>
    <row r="1292" spans="17:17" x14ac:dyDescent="0.25">
      <c r="Q1292" t="str">
        <f>CONCATENATE(Measures!B1357&amp;" - "&amp;Measures!D1357)</f>
        <v xml:space="preserve"> - </v>
      </c>
    </row>
    <row r="1293" spans="17:17" x14ac:dyDescent="0.25">
      <c r="Q1293" t="str">
        <f>CONCATENATE(Measures!B1358&amp;" - "&amp;Measures!D1358)</f>
        <v xml:space="preserve"> - </v>
      </c>
    </row>
    <row r="1294" spans="17:17" x14ac:dyDescent="0.25">
      <c r="Q1294" t="str">
        <f>CONCATENATE(Measures!B1359&amp;" - "&amp;Measures!D1359)</f>
        <v xml:space="preserve"> - </v>
      </c>
    </row>
    <row r="1295" spans="17:17" x14ac:dyDescent="0.25">
      <c r="Q1295" t="str">
        <f>CONCATENATE(Measures!B1360&amp;" - "&amp;Measures!D1360)</f>
        <v xml:space="preserve"> - </v>
      </c>
    </row>
    <row r="1296" spans="17:17" x14ac:dyDescent="0.25">
      <c r="Q1296" t="str">
        <f>CONCATENATE(Measures!B1361&amp;" - "&amp;Measures!D1361)</f>
        <v xml:space="preserve"> - </v>
      </c>
    </row>
    <row r="1297" spans="17:17" x14ac:dyDescent="0.25">
      <c r="Q1297" t="str">
        <f>CONCATENATE(Measures!B1362&amp;" - "&amp;Measures!D1362)</f>
        <v xml:space="preserve"> - </v>
      </c>
    </row>
    <row r="1298" spans="17:17" x14ac:dyDescent="0.25">
      <c r="Q1298" t="str">
        <f>CONCATENATE(Measures!B1363&amp;" - "&amp;Measures!D1363)</f>
        <v xml:space="preserve"> - </v>
      </c>
    </row>
    <row r="1299" spans="17:17" x14ac:dyDescent="0.25">
      <c r="Q1299" t="str">
        <f>CONCATENATE(Measures!B1364&amp;" - "&amp;Measures!D1364)</f>
        <v xml:space="preserve"> - </v>
      </c>
    </row>
    <row r="1300" spans="17:17" x14ac:dyDescent="0.25">
      <c r="Q1300" t="str">
        <f>CONCATENATE(Measures!B1365&amp;" - "&amp;Measures!D1365)</f>
        <v xml:space="preserve"> - </v>
      </c>
    </row>
    <row r="1301" spans="17:17" x14ac:dyDescent="0.25">
      <c r="Q1301" t="str">
        <f>CONCATENATE(Measures!B1366&amp;" - "&amp;Measures!D1366)</f>
        <v xml:space="preserve"> - </v>
      </c>
    </row>
    <row r="1302" spans="17:17" x14ac:dyDescent="0.25">
      <c r="Q1302" t="str">
        <f>CONCATENATE(Measures!B1367&amp;" - "&amp;Measures!D1367)</f>
        <v xml:space="preserve"> - </v>
      </c>
    </row>
    <row r="1303" spans="17:17" x14ac:dyDescent="0.25">
      <c r="Q1303" t="str">
        <f>CONCATENATE(Measures!B1368&amp;" - "&amp;Measures!D1368)</f>
        <v xml:space="preserve"> - </v>
      </c>
    </row>
    <row r="1304" spans="17:17" x14ac:dyDescent="0.25">
      <c r="Q1304" t="str">
        <f>CONCATENATE(Measures!B1369&amp;" - "&amp;Measures!D1369)</f>
        <v xml:space="preserve"> - </v>
      </c>
    </row>
    <row r="1305" spans="17:17" x14ac:dyDescent="0.25">
      <c r="Q1305" t="str">
        <f>CONCATENATE(Measures!B1370&amp;" - "&amp;Measures!D1370)</f>
        <v xml:space="preserve"> - </v>
      </c>
    </row>
    <row r="1306" spans="17:17" x14ac:dyDescent="0.25">
      <c r="Q1306" t="str">
        <f>CONCATENATE(Measures!B1371&amp;" - "&amp;Measures!D1371)</f>
        <v xml:space="preserve"> - </v>
      </c>
    </row>
    <row r="1307" spans="17:17" x14ac:dyDescent="0.25">
      <c r="Q1307" t="str">
        <f>CONCATENATE(Measures!B1372&amp;" - "&amp;Measures!D1372)</f>
        <v xml:space="preserve"> - </v>
      </c>
    </row>
    <row r="1308" spans="17:17" x14ac:dyDescent="0.25">
      <c r="Q1308" t="str">
        <f>CONCATENATE(Measures!B1373&amp;" - "&amp;Measures!D1373)</f>
        <v xml:space="preserve"> - </v>
      </c>
    </row>
    <row r="1309" spans="17:17" x14ac:dyDescent="0.25">
      <c r="Q1309" t="str">
        <f>CONCATENATE(Measures!B1374&amp;" - "&amp;Measures!D1374)</f>
        <v xml:space="preserve"> - </v>
      </c>
    </row>
    <row r="1310" spans="17:17" x14ac:dyDescent="0.25">
      <c r="Q1310" t="str">
        <f>CONCATENATE(Measures!B1375&amp;" - "&amp;Measures!D1375)</f>
        <v xml:space="preserve"> - </v>
      </c>
    </row>
    <row r="1311" spans="17:17" x14ac:dyDescent="0.25">
      <c r="Q1311" t="str">
        <f>CONCATENATE(Measures!B1376&amp;" - "&amp;Measures!D1376)</f>
        <v xml:space="preserve"> - </v>
      </c>
    </row>
    <row r="1312" spans="17:17" x14ac:dyDescent="0.25">
      <c r="Q1312" t="str">
        <f>CONCATENATE(Measures!B1377&amp;" - "&amp;Measures!D1377)</f>
        <v xml:space="preserve"> - </v>
      </c>
    </row>
    <row r="1313" spans="17:17" x14ac:dyDescent="0.25">
      <c r="Q1313" t="str">
        <f>CONCATENATE(Measures!B1378&amp;" - "&amp;Measures!D1378)</f>
        <v xml:space="preserve"> - </v>
      </c>
    </row>
    <row r="1314" spans="17:17" x14ac:dyDescent="0.25">
      <c r="Q1314" t="str">
        <f>CONCATENATE(Measures!B1379&amp;" - "&amp;Measures!D1379)</f>
        <v xml:space="preserve"> - </v>
      </c>
    </row>
    <row r="1315" spans="17:17" x14ac:dyDescent="0.25">
      <c r="Q1315" t="str">
        <f>CONCATENATE(Measures!B1380&amp;" - "&amp;Measures!D1380)</f>
        <v xml:space="preserve"> - </v>
      </c>
    </row>
    <row r="1316" spans="17:17" x14ac:dyDescent="0.25">
      <c r="Q1316" t="str">
        <f>CONCATENATE(Measures!B1381&amp;" - "&amp;Measures!D1381)</f>
        <v xml:space="preserve"> - </v>
      </c>
    </row>
    <row r="1317" spans="17:17" x14ac:dyDescent="0.25">
      <c r="Q1317" t="str">
        <f>CONCATENATE(Measures!B1382&amp;" - "&amp;Measures!D1382)</f>
        <v xml:space="preserve"> - </v>
      </c>
    </row>
    <row r="1318" spans="17:17" x14ac:dyDescent="0.25">
      <c r="Q1318" t="str">
        <f>CONCATENATE(Measures!B1383&amp;" - "&amp;Measures!D1383)</f>
        <v xml:space="preserve"> - </v>
      </c>
    </row>
    <row r="1319" spans="17:17" x14ac:dyDescent="0.25">
      <c r="Q1319" t="str">
        <f>CONCATENATE(Measures!B1384&amp;" - "&amp;Measures!D1384)</f>
        <v xml:space="preserve"> - </v>
      </c>
    </row>
    <row r="1320" spans="17:17" x14ac:dyDescent="0.25">
      <c r="Q1320" t="str">
        <f>CONCATENATE(Measures!B1385&amp;" - "&amp;Measures!D1385)</f>
        <v xml:space="preserve"> - </v>
      </c>
    </row>
    <row r="1321" spans="17:17" x14ac:dyDescent="0.25">
      <c r="Q1321" t="str">
        <f>CONCATENATE(Measures!B1386&amp;" - "&amp;Measures!D1386)</f>
        <v xml:space="preserve"> - </v>
      </c>
    </row>
    <row r="1322" spans="17:17" x14ac:dyDescent="0.25">
      <c r="Q1322" t="str">
        <f>CONCATENATE(Measures!B1387&amp;" - "&amp;Measures!D1387)</f>
        <v xml:space="preserve"> - </v>
      </c>
    </row>
    <row r="1323" spans="17:17" x14ac:dyDescent="0.25">
      <c r="Q1323" t="str">
        <f>CONCATENATE(Measures!B1388&amp;" - "&amp;Measures!D1388)</f>
        <v xml:space="preserve"> - </v>
      </c>
    </row>
    <row r="1324" spans="17:17" x14ac:dyDescent="0.25">
      <c r="Q1324" t="str">
        <f>CONCATENATE(Measures!B1389&amp;" - "&amp;Measures!D1389)</f>
        <v xml:space="preserve"> - </v>
      </c>
    </row>
    <row r="1325" spans="17:17" x14ac:dyDescent="0.25">
      <c r="Q1325" t="str">
        <f>CONCATENATE(Measures!B1390&amp;" - "&amp;Measures!D1390)</f>
        <v xml:space="preserve"> - </v>
      </c>
    </row>
    <row r="1326" spans="17:17" x14ac:dyDescent="0.25">
      <c r="Q1326" t="str">
        <f>CONCATENATE(Measures!B1391&amp;" - "&amp;Measures!D1391)</f>
        <v xml:space="preserve"> - </v>
      </c>
    </row>
    <row r="1327" spans="17:17" x14ac:dyDescent="0.25">
      <c r="Q1327" t="str">
        <f>CONCATENATE(Measures!B1392&amp;" - "&amp;Measures!D1392)</f>
        <v xml:space="preserve"> - </v>
      </c>
    </row>
    <row r="1328" spans="17:17" x14ac:dyDescent="0.25">
      <c r="Q1328" t="str">
        <f>CONCATENATE(Measures!B1393&amp;" - "&amp;Measures!D1393)</f>
        <v xml:space="preserve"> - </v>
      </c>
    </row>
    <row r="1329" spans="17:17" x14ac:dyDescent="0.25">
      <c r="Q1329" t="str">
        <f>CONCATENATE(Measures!B1394&amp;" - "&amp;Measures!D1394)</f>
        <v xml:space="preserve"> - </v>
      </c>
    </row>
    <row r="1330" spans="17:17" x14ac:dyDescent="0.25">
      <c r="Q1330" t="str">
        <f>CONCATENATE(Measures!B1395&amp;" - "&amp;Measures!D1395)</f>
        <v xml:space="preserve"> - </v>
      </c>
    </row>
    <row r="1331" spans="17:17" x14ac:dyDescent="0.25">
      <c r="Q1331" t="str">
        <f>CONCATENATE(Measures!B1396&amp;" - "&amp;Measures!D1396)</f>
        <v xml:space="preserve"> - </v>
      </c>
    </row>
    <row r="1332" spans="17:17" x14ac:dyDescent="0.25">
      <c r="Q1332" t="str">
        <f>CONCATENATE(Measures!B1397&amp;" - "&amp;Measures!D1397)</f>
        <v xml:space="preserve"> - </v>
      </c>
    </row>
    <row r="1333" spans="17:17" x14ac:dyDescent="0.25">
      <c r="Q1333" t="str">
        <f>CONCATENATE(Measures!B1398&amp;" - "&amp;Measures!D1398)</f>
        <v xml:space="preserve"> - </v>
      </c>
    </row>
    <row r="1334" spans="17:17" x14ac:dyDescent="0.25">
      <c r="Q1334" t="str">
        <f>CONCATENATE(Measures!B1399&amp;" - "&amp;Measures!D1399)</f>
        <v xml:space="preserve"> - </v>
      </c>
    </row>
    <row r="1335" spans="17:17" x14ac:dyDescent="0.25">
      <c r="Q1335" t="str">
        <f>CONCATENATE(Measures!B1400&amp;" - "&amp;Measures!D1400)</f>
        <v xml:space="preserve"> - </v>
      </c>
    </row>
    <row r="1336" spans="17:17" x14ac:dyDescent="0.25">
      <c r="Q1336" t="str">
        <f>CONCATENATE(Measures!B1401&amp;" - "&amp;Measures!D1401)</f>
        <v xml:space="preserve"> - </v>
      </c>
    </row>
    <row r="1337" spans="17:17" x14ac:dyDescent="0.25">
      <c r="Q1337" t="str">
        <f>CONCATENATE(Measures!B1402&amp;" - "&amp;Measures!D1402)</f>
        <v xml:space="preserve"> - </v>
      </c>
    </row>
    <row r="1338" spans="17:17" x14ac:dyDescent="0.25">
      <c r="Q1338" t="str">
        <f>CONCATENATE(Measures!B1403&amp;" - "&amp;Measures!D1403)</f>
        <v xml:space="preserve"> - </v>
      </c>
    </row>
    <row r="1339" spans="17:17" x14ac:dyDescent="0.25">
      <c r="Q1339" t="str">
        <f>CONCATENATE(Measures!B1404&amp;" - "&amp;Measures!D1404)</f>
        <v xml:space="preserve"> - </v>
      </c>
    </row>
    <row r="1340" spans="17:17" x14ac:dyDescent="0.25">
      <c r="Q1340" t="str">
        <f>CONCATENATE(Measures!B1405&amp;" - "&amp;Measures!D1405)</f>
        <v xml:space="preserve"> - </v>
      </c>
    </row>
    <row r="1341" spans="17:17" x14ac:dyDescent="0.25">
      <c r="Q1341" t="str">
        <f>CONCATENATE(Measures!B1406&amp;" - "&amp;Measures!D1406)</f>
        <v xml:space="preserve"> - </v>
      </c>
    </row>
    <row r="1342" spans="17:17" x14ac:dyDescent="0.25">
      <c r="Q1342" t="str">
        <f>CONCATENATE(Measures!B1407&amp;" - "&amp;Measures!D1407)</f>
        <v xml:space="preserve"> - </v>
      </c>
    </row>
    <row r="1343" spans="17:17" x14ac:dyDescent="0.25">
      <c r="Q1343" t="str">
        <f>CONCATENATE(Measures!B1408&amp;" - "&amp;Measures!D1408)</f>
        <v xml:space="preserve"> - </v>
      </c>
    </row>
    <row r="1344" spans="17:17" x14ac:dyDescent="0.25">
      <c r="Q1344" t="str">
        <f>CONCATENATE(Measures!B1409&amp;" - "&amp;Measures!D1409)</f>
        <v xml:space="preserve"> - </v>
      </c>
    </row>
    <row r="1345" spans="17:17" x14ac:dyDescent="0.25">
      <c r="Q1345" t="str">
        <f>CONCATENATE(Measures!B1410&amp;" - "&amp;Measures!D1410)</f>
        <v xml:space="preserve"> - </v>
      </c>
    </row>
    <row r="1346" spans="17:17" x14ac:dyDescent="0.25">
      <c r="Q1346" t="str">
        <f>CONCATENATE(Measures!B1411&amp;" - "&amp;Measures!D1411)</f>
        <v xml:space="preserve"> - </v>
      </c>
    </row>
    <row r="1347" spans="17:17" x14ac:dyDescent="0.25">
      <c r="Q1347" t="str">
        <f>CONCATENATE(Measures!B1412&amp;" - "&amp;Measures!D1412)</f>
        <v xml:space="preserve"> - </v>
      </c>
    </row>
    <row r="1348" spans="17:17" x14ac:dyDescent="0.25">
      <c r="Q1348" t="str">
        <f>CONCATENATE(Measures!B1413&amp;" - "&amp;Measures!D1413)</f>
        <v xml:space="preserve"> - </v>
      </c>
    </row>
    <row r="1349" spans="17:17" x14ac:dyDescent="0.25">
      <c r="Q1349" t="str">
        <f>CONCATENATE(Measures!B1414&amp;" - "&amp;Measures!D1414)</f>
        <v xml:space="preserve"> - </v>
      </c>
    </row>
    <row r="1350" spans="17:17" x14ac:dyDescent="0.25">
      <c r="Q1350" t="str">
        <f>CONCATENATE(Measures!B1415&amp;" - "&amp;Measures!D1415)</f>
        <v xml:space="preserve"> - </v>
      </c>
    </row>
    <row r="1351" spans="17:17" x14ac:dyDescent="0.25">
      <c r="Q1351" t="str">
        <f>CONCATENATE(Measures!B1416&amp;" - "&amp;Measures!D1416)</f>
        <v xml:space="preserve"> - </v>
      </c>
    </row>
    <row r="1352" spans="17:17" x14ac:dyDescent="0.25">
      <c r="Q1352" t="str">
        <f>CONCATENATE(Measures!B1417&amp;" - "&amp;Measures!D1417)</f>
        <v xml:space="preserve"> - </v>
      </c>
    </row>
    <row r="1353" spans="17:17" x14ac:dyDescent="0.25">
      <c r="Q1353" t="str">
        <f>CONCATENATE(Measures!B1418&amp;" - "&amp;Measures!D1418)</f>
        <v xml:space="preserve"> - </v>
      </c>
    </row>
    <row r="1354" spans="17:17" x14ac:dyDescent="0.25">
      <c r="Q1354" t="str">
        <f>CONCATENATE(Measures!B1419&amp;" - "&amp;Measures!D1419)</f>
        <v xml:space="preserve"> - </v>
      </c>
    </row>
    <row r="1355" spans="17:17" x14ac:dyDescent="0.25">
      <c r="Q1355" t="str">
        <f>CONCATENATE(Measures!B1420&amp;" - "&amp;Measures!D1420)</f>
        <v xml:space="preserve"> - </v>
      </c>
    </row>
    <row r="1356" spans="17:17" x14ac:dyDescent="0.25">
      <c r="Q1356" t="str">
        <f>CONCATENATE(Measures!B1421&amp;" - "&amp;Measures!D1421)</f>
        <v xml:space="preserve"> - </v>
      </c>
    </row>
    <row r="1357" spans="17:17" x14ac:dyDescent="0.25">
      <c r="Q1357" t="str">
        <f>CONCATENATE(Measures!B1422&amp;" - "&amp;Measures!D1422)</f>
        <v xml:space="preserve"> - </v>
      </c>
    </row>
    <row r="1358" spans="17:17" x14ac:dyDescent="0.25">
      <c r="Q1358" t="str">
        <f>CONCATENATE(Measures!B1423&amp;" - "&amp;Measures!D1423)</f>
        <v xml:space="preserve"> - </v>
      </c>
    </row>
    <row r="1359" spans="17:17" x14ac:dyDescent="0.25">
      <c r="Q1359" t="str">
        <f>CONCATENATE(Measures!B1424&amp;" - "&amp;Measures!D1424)</f>
        <v xml:space="preserve"> - </v>
      </c>
    </row>
    <row r="1360" spans="17:17" x14ac:dyDescent="0.25">
      <c r="Q1360" t="str">
        <f>CONCATENATE(Measures!B1425&amp;" - "&amp;Measures!D1425)</f>
        <v xml:space="preserve"> - </v>
      </c>
    </row>
    <row r="1361" spans="17:17" x14ac:dyDescent="0.25">
      <c r="Q1361" t="str">
        <f>CONCATENATE(Measures!B1426&amp;" - "&amp;Measures!D1426)</f>
        <v xml:space="preserve"> - </v>
      </c>
    </row>
    <row r="1362" spans="17:17" x14ac:dyDescent="0.25">
      <c r="Q1362" t="str">
        <f>CONCATENATE(Measures!B1427&amp;" - "&amp;Measures!D1427)</f>
        <v xml:space="preserve"> - </v>
      </c>
    </row>
    <row r="1363" spans="17:17" x14ac:dyDescent="0.25">
      <c r="Q1363" t="str">
        <f>CONCATENATE(Measures!B1428&amp;" - "&amp;Measures!D1428)</f>
        <v xml:space="preserve"> - </v>
      </c>
    </row>
    <row r="1364" spans="17:17" x14ac:dyDescent="0.25">
      <c r="Q1364" t="str">
        <f>CONCATENATE(Measures!B1429&amp;" - "&amp;Measures!D1429)</f>
        <v xml:space="preserve"> - </v>
      </c>
    </row>
    <row r="1365" spans="17:17" x14ac:dyDescent="0.25">
      <c r="Q1365" t="str">
        <f>CONCATENATE(Measures!B1430&amp;" - "&amp;Measures!D1430)</f>
        <v xml:space="preserve"> - </v>
      </c>
    </row>
    <row r="1366" spans="17:17" x14ac:dyDescent="0.25">
      <c r="Q1366" t="str">
        <f>CONCATENATE(Measures!B1431&amp;" - "&amp;Measures!D1431)</f>
        <v xml:space="preserve"> - </v>
      </c>
    </row>
    <row r="1367" spans="17:17" x14ac:dyDescent="0.25">
      <c r="Q1367" t="str">
        <f>CONCATENATE(Measures!B1432&amp;" - "&amp;Measures!D1432)</f>
        <v xml:space="preserve"> - </v>
      </c>
    </row>
    <row r="1368" spans="17:17" x14ac:dyDescent="0.25">
      <c r="Q1368" t="str">
        <f>CONCATENATE(Measures!B1433&amp;" - "&amp;Measures!D1433)</f>
        <v xml:space="preserve"> - </v>
      </c>
    </row>
    <row r="1369" spans="17:17" x14ac:dyDescent="0.25">
      <c r="Q1369" t="str">
        <f>CONCATENATE(Measures!B1434&amp;" - "&amp;Measures!D1434)</f>
        <v xml:space="preserve"> - </v>
      </c>
    </row>
    <row r="1370" spans="17:17" x14ac:dyDescent="0.25">
      <c r="Q1370" t="str">
        <f>CONCATENATE(Measures!B1435&amp;" - "&amp;Measures!D1435)</f>
        <v xml:space="preserve"> - </v>
      </c>
    </row>
    <row r="1371" spans="17:17" x14ac:dyDescent="0.25">
      <c r="Q1371" t="str">
        <f>CONCATENATE(Measures!B1436&amp;" - "&amp;Measures!D1436)</f>
        <v xml:space="preserve"> - </v>
      </c>
    </row>
    <row r="1372" spans="17:17" x14ac:dyDescent="0.25">
      <c r="Q1372" t="str">
        <f>CONCATENATE(Measures!B1437&amp;" - "&amp;Measures!D1437)</f>
        <v xml:space="preserve"> - </v>
      </c>
    </row>
    <row r="1373" spans="17:17" x14ac:dyDescent="0.25">
      <c r="Q1373" t="str">
        <f>CONCATENATE(Measures!B1438&amp;" - "&amp;Measures!D1438)</f>
        <v xml:space="preserve"> - </v>
      </c>
    </row>
    <row r="1374" spans="17:17" x14ac:dyDescent="0.25">
      <c r="Q1374" t="str">
        <f>CONCATENATE(Measures!B1439&amp;" - "&amp;Measures!D1439)</f>
        <v xml:space="preserve"> - </v>
      </c>
    </row>
    <row r="1375" spans="17:17" x14ac:dyDescent="0.25">
      <c r="Q1375" t="str">
        <f>CONCATENATE(Measures!B1440&amp;" - "&amp;Measures!D1440)</f>
        <v xml:space="preserve"> - </v>
      </c>
    </row>
    <row r="1376" spans="17:17" x14ac:dyDescent="0.25">
      <c r="Q1376" t="str">
        <f>CONCATENATE(Measures!B1441&amp;" - "&amp;Measures!D1441)</f>
        <v xml:space="preserve"> - </v>
      </c>
    </row>
    <row r="1377" spans="17:17" x14ac:dyDescent="0.25">
      <c r="Q1377" t="str">
        <f>CONCATENATE(Measures!B1442&amp;" - "&amp;Measures!D1442)</f>
        <v xml:space="preserve"> - </v>
      </c>
    </row>
    <row r="1378" spans="17:17" x14ac:dyDescent="0.25">
      <c r="Q1378" t="str">
        <f>CONCATENATE(Measures!B1443&amp;" - "&amp;Measures!D1443)</f>
        <v xml:space="preserve"> - </v>
      </c>
    </row>
    <row r="1379" spans="17:17" x14ac:dyDescent="0.25">
      <c r="Q1379" t="str">
        <f>CONCATENATE(Measures!B1444&amp;" - "&amp;Measures!D1444)</f>
        <v xml:space="preserve"> - </v>
      </c>
    </row>
    <row r="1380" spans="17:17" x14ac:dyDescent="0.25">
      <c r="Q1380" t="str">
        <f>CONCATENATE(Measures!B1445&amp;" - "&amp;Measures!D1445)</f>
        <v xml:space="preserve"> - </v>
      </c>
    </row>
    <row r="1381" spans="17:17" x14ac:dyDescent="0.25">
      <c r="Q1381" t="str">
        <f>CONCATENATE(Measures!B1446&amp;" - "&amp;Measures!D1446)</f>
        <v xml:space="preserve"> - </v>
      </c>
    </row>
    <row r="1382" spans="17:17" x14ac:dyDescent="0.25">
      <c r="Q1382" t="str">
        <f>CONCATENATE(Measures!B1447&amp;" - "&amp;Measures!D1447)</f>
        <v xml:space="preserve"> - </v>
      </c>
    </row>
    <row r="1383" spans="17:17" x14ac:dyDescent="0.25">
      <c r="Q1383" t="str">
        <f>CONCATENATE(Measures!B1448&amp;" - "&amp;Measures!D1448)</f>
        <v xml:space="preserve"> - </v>
      </c>
    </row>
    <row r="1384" spans="17:17" x14ac:dyDescent="0.25">
      <c r="Q1384" t="str">
        <f>CONCATENATE(Measures!B1449&amp;" - "&amp;Measures!D1449)</f>
        <v xml:space="preserve"> - </v>
      </c>
    </row>
    <row r="1385" spans="17:17" x14ac:dyDescent="0.25">
      <c r="Q1385" t="str">
        <f>CONCATENATE(Measures!B1450&amp;" - "&amp;Measures!D1450)</f>
        <v xml:space="preserve"> - </v>
      </c>
    </row>
    <row r="1386" spans="17:17" x14ac:dyDescent="0.25">
      <c r="Q1386" t="str">
        <f>CONCATENATE(Measures!B1451&amp;" - "&amp;Measures!D1451)</f>
        <v xml:space="preserve"> - </v>
      </c>
    </row>
    <row r="1387" spans="17:17" x14ac:dyDescent="0.25">
      <c r="Q1387" t="str">
        <f>CONCATENATE(Measures!B1452&amp;" - "&amp;Measures!D1452)</f>
        <v xml:space="preserve"> - </v>
      </c>
    </row>
    <row r="1388" spans="17:17" x14ac:dyDescent="0.25">
      <c r="Q1388" t="str">
        <f>CONCATENATE(Measures!B1453&amp;" - "&amp;Measures!D1453)</f>
        <v xml:space="preserve"> - </v>
      </c>
    </row>
    <row r="1389" spans="17:17" x14ac:dyDescent="0.25">
      <c r="Q1389" t="str">
        <f>CONCATENATE(Measures!B1454&amp;" - "&amp;Measures!D1454)</f>
        <v xml:space="preserve"> - </v>
      </c>
    </row>
    <row r="1390" spans="17:17" x14ac:dyDescent="0.25">
      <c r="Q1390" t="str">
        <f>CONCATENATE(Measures!B1455&amp;" - "&amp;Measures!D1455)</f>
        <v xml:space="preserve"> - </v>
      </c>
    </row>
    <row r="1391" spans="17:17" x14ac:dyDescent="0.25">
      <c r="Q1391" t="str">
        <f>CONCATENATE(Measures!B1456&amp;" - "&amp;Measures!D1456)</f>
        <v xml:space="preserve"> - </v>
      </c>
    </row>
    <row r="1392" spans="17:17" x14ac:dyDescent="0.25">
      <c r="Q1392" t="str">
        <f>CONCATENATE(Measures!B1457&amp;" - "&amp;Measures!D1457)</f>
        <v xml:space="preserve"> - </v>
      </c>
    </row>
    <row r="1393" spans="17:17" x14ac:dyDescent="0.25">
      <c r="Q1393" t="str">
        <f>CONCATENATE(Measures!B1458&amp;" - "&amp;Measures!D1458)</f>
        <v xml:space="preserve"> - </v>
      </c>
    </row>
    <row r="1394" spans="17:17" x14ac:dyDescent="0.25">
      <c r="Q1394" t="str">
        <f>CONCATENATE(Measures!B1459&amp;" - "&amp;Measures!D1459)</f>
        <v xml:space="preserve"> - </v>
      </c>
    </row>
    <row r="1395" spans="17:17" x14ac:dyDescent="0.25">
      <c r="Q1395" t="str">
        <f>CONCATENATE(Measures!B1460&amp;" - "&amp;Measures!D1460)</f>
        <v xml:space="preserve"> - </v>
      </c>
    </row>
    <row r="1396" spans="17:17" x14ac:dyDescent="0.25">
      <c r="Q1396" t="str">
        <f>CONCATENATE(Measures!B1461&amp;" - "&amp;Measures!D1461)</f>
        <v xml:space="preserve"> - </v>
      </c>
    </row>
    <row r="1397" spans="17:17" x14ac:dyDescent="0.25">
      <c r="Q1397" t="str">
        <f>CONCATENATE(Measures!B1462&amp;" - "&amp;Measures!D1462)</f>
        <v xml:space="preserve"> - </v>
      </c>
    </row>
    <row r="1398" spans="17:17" x14ac:dyDescent="0.25">
      <c r="Q1398" t="str">
        <f>CONCATENATE(Measures!B1463&amp;" - "&amp;Measures!D1463)</f>
        <v xml:space="preserve"> - </v>
      </c>
    </row>
    <row r="1399" spans="17:17" x14ac:dyDescent="0.25">
      <c r="Q1399" t="str">
        <f>CONCATENATE(Measures!B1464&amp;" - "&amp;Measures!D1464)</f>
        <v xml:space="preserve"> - </v>
      </c>
    </row>
    <row r="1400" spans="17:17" x14ac:dyDescent="0.25">
      <c r="Q1400" t="str">
        <f>CONCATENATE(Measures!B1465&amp;" - "&amp;Measures!D1465)</f>
        <v xml:space="preserve"> - </v>
      </c>
    </row>
    <row r="1401" spans="17:17" x14ac:dyDescent="0.25">
      <c r="Q1401" t="str">
        <f>CONCATENATE(Measures!B1466&amp;" - "&amp;Measures!D1466)</f>
        <v xml:space="preserve"> - </v>
      </c>
    </row>
    <row r="1402" spans="17:17" x14ac:dyDescent="0.25">
      <c r="Q1402" t="str">
        <f>CONCATENATE(Measures!B1467&amp;" - "&amp;Measures!D1467)</f>
        <v xml:space="preserve"> - </v>
      </c>
    </row>
    <row r="1403" spans="17:17" x14ac:dyDescent="0.25">
      <c r="Q1403" t="str">
        <f>CONCATENATE(Measures!B1468&amp;" - "&amp;Measures!D1468)</f>
        <v xml:space="preserve"> - </v>
      </c>
    </row>
    <row r="1404" spans="17:17" x14ac:dyDescent="0.25">
      <c r="Q1404" t="str">
        <f>CONCATENATE(Measures!B1469&amp;" - "&amp;Measures!D1469)</f>
        <v xml:space="preserve"> - </v>
      </c>
    </row>
    <row r="1405" spans="17:17" x14ac:dyDescent="0.25">
      <c r="Q1405" t="str">
        <f>CONCATENATE(Measures!B1470&amp;" - "&amp;Measures!D1470)</f>
        <v xml:space="preserve"> - </v>
      </c>
    </row>
    <row r="1406" spans="17:17" x14ac:dyDescent="0.25">
      <c r="Q1406" t="str">
        <f>CONCATENATE(Measures!B1471&amp;" - "&amp;Measures!D1471)</f>
        <v xml:space="preserve"> - </v>
      </c>
    </row>
    <row r="1407" spans="17:17" x14ac:dyDescent="0.25">
      <c r="Q1407" t="str">
        <f>CONCATENATE(Measures!B1472&amp;" - "&amp;Measures!D1472)</f>
        <v xml:space="preserve"> - </v>
      </c>
    </row>
    <row r="1408" spans="17:17" x14ac:dyDescent="0.25">
      <c r="Q1408" t="str">
        <f>CONCATENATE(Measures!B1473&amp;" - "&amp;Measures!D1473)</f>
        <v xml:space="preserve"> - </v>
      </c>
    </row>
    <row r="1409" spans="17:17" x14ac:dyDescent="0.25">
      <c r="Q1409" t="str">
        <f>CONCATENATE(Measures!B1474&amp;" - "&amp;Measures!D1474)</f>
        <v xml:space="preserve"> - </v>
      </c>
    </row>
    <row r="1410" spans="17:17" x14ac:dyDescent="0.25">
      <c r="Q1410" t="str">
        <f>CONCATENATE(Measures!B1475&amp;" - "&amp;Measures!D1475)</f>
        <v xml:space="preserve"> - </v>
      </c>
    </row>
    <row r="1411" spans="17:17" x14ac:dyDescent="0.25">
      <c r="Q1411" t="str">
        <f>CONCATENATE(Measures!B1476&amp;" - "&amp;Measures!D1476)</f>
        <v xml:space="preserve"> - </v>
      </c>
    </row>
    <row r="1412" spans="17:17" x14ac:dyDescent="0.25">
      <c r="Q1412" t="str">
        <f>CONCATENATE(Measures!B1477&amp;" - "&amp;Measures!D1477)</f>
        <v xml:space="preserve"> - </v>
      </c>
    </row>
    <row r="1413" spans="17:17" x14ac:dyDescent="0.25">
      <c r="Q1413" t="str">
        <f>CONCATENATE(Measures!B1478&amp;" - "&amp;Measures!D1478)</f>
        <v xml:space="preserve"> - </v>
      </c>
    </row>
    <row r="1414" spans="17:17" x14ac:dyDescent="0.25">
      <c r="Q1414" t="str">
        <f>CONCATENATE(Measures!B1479&amp;" - "&amp;Measures!D1479)</f>
        <v xml:space="preserve"> - </v>
      </c>
    </row>
    <row r="1415" spans="17:17" x14ac:dyDescent="0.25">
      <c r="Q1415" t="str">
        <f>CONCATENATE(Measures!B1480&amp;" - "&amp;Measures!D1480)</f>
        <v xml:space="preserve"> - </v>
      </c>
    </row>
    <row r="1416" spans="17:17" x14ac:dyDescent="0.25">
      <c r="Q1416" t="str">
        <f>CONCATENATE(Measures!B1481&amp;" - "&amp;Measures!D1481)</f>
        <v xml:space="preserve"> - </v>
      </c>
    </row>
    <row r="1417" spans="17:17" x14ac:dyDescent="0.25">
      <c r="Q1417" t="str">
        <f>CONCATENATE(Measures!B1482&amp;" - "&amp;Measures!D1482)</f>
        <v xml:space="preserve"> - </v>
      </c>
    </row>
    <row r="1418" spans="17:17" x14ac:dyDescent="0.25">
      <c r="Q1418" t="str">
        <f>CONCATENATE(Measures!B1483&amp;" - "&amp;Measures!D1483)</f>
        <v xml:space="preserve"> - </v>
      </c>
    </row>
    <row r="1419" spans="17:17" x14ac:dyDescent="0.25">
      <c r="Q1419" t="str">
        <f>CONCATENATE(Measures!B1484&amp;" - "&amp;Measures!D1484)</f>
        <v xml:space="preserve"> - </v>
      </c>
    </row>
    <row r="1420" spans="17:17" x14ac:dyDescent="0.25">
      <c r="Q1420" t="str">
        <f>CONCATENATE(Measures!B1485&amp;" - "&amp;Measures!D1485)</f>
        <v xml:space="preserve"> - </v>
      </c>
    </row>
    <row r="1421" spans="17:17" x14ac:dyDescent="0.25">
      <c r="Q1421" t="str">
        <f>CONCATENATE(Measures!B1486&amp;" - "&amp;Measures!D1486)</f>
        <v xml:space="preserve"> - </v>
      </c>
    </row>
    <row r="1422" spans="17:17" x14ac:dyDescent="0.25">
      <c r="Q1422" t="str">
        <f>CONCATENATE(Measures!B1487&amp;" - "&amp;Measures!D1487)</f>
        <v xml:space="preserve"> - </v>
      </c>
    </row>
    <row r="1423" spans="17:17" x14ac:dyDescent="0.25">
      <c r="Q1423" t="str">
        <f>CONCATENATE(Measures!B1488&amp;" - "&amp;Measures!D1488)</f>
        <v xml:space="preserve"> - </v>
      </c>
    </row>
    <row r="1424" spans="17:17" x14ac:dyDescent="0.25">
      <c r="Q1424" t="str">
        <f>CONCATENATE(Measures!B1489&amp;" - "&amp;Measures!D1489)</f>
        <v xml:space="preserve"> - </v>
      </c>
    </row>
    <row r="1425" spans="17:17" x14ac:dyDescent="0.25">
      <c r="Q1425" t="str">
        <f>CONCATENATE(Measures!B1490&amp;" - "&amp;Measures!D1490)</f>
        <v xml:space="preserve"> - </v>
      </c>
    </row>
    <row r="1426" spans="17:17" x14ac:dyDescent="0.25">
      <c r="Q1426" t="str">
        <f>CONCATENATE(Measures!B1491&amp;" - "&amp;Measures!D1491)</f>
        <v xml:space="preserve"> - </v>
      </c>
    </row>
    <row r="1427" spans="17:17" x14ac:dyDescent="0.25">
      <c r="Q1427" t="str">
        <f>CONCATENATE(Measures!B1492&amp;" - "&amp;Measures!D1492)</f>
        <v xml:space="preserve"> - </v>
      </c>
    </row>
    <row r="1428" spans="17:17" x14ac:dyDescent="0.25">
      <c r="Q1428" t="str">
        <f>CONCATENATE(Measures!B1493&amp;" - "&amp;Measures!D1493)</f>
        <v xml:space="preserve"> - </v>
      </c>
    </row>
    <row r="1429" spans="17:17" x14ac:dyDescent="0.25">
      <c r="Q1429" t="str">
        <f>CONCATENATE(Measures!B1494&amp;" - "&amp;Measures!D1494)</f>
        <v xml:space="preserve"> - </v>
      </c>
    </row>
    <row r="1430" spans="17:17" x14ac:dyDescent="0.25">
      <c r="Q1430" t="str">
        <f>CONCATENATE(Measures!B1495&amp;" - "&amp;Measures!D1495)</f>
        <v xml:space="preserve"> - </v>
      </c>
    </row>
    <row r="1431" spans="17:17" x14ac:dyDescent="0.25">
      <c r="Q1431" t="str">
        <f>CONCATENATE(Measures!B1496&amp;" - "&amp;Measures!D1496)</f>
        <v xml:space="preserve"> - </v>
      </c>
    </row>
    <row r="1432" spans="17:17" x14ac:dyDescent="0.25">
      <c r="Q1432" t="str">
        <f>CONCATENATE(Measures!B1497&amp;" - "&amp;Measures!D1497)</f>
        <v xml:space="preserve"> - </v>
      </c>
    </row>
    <row r="1433" spans="17:17" x14ac:dyDescent="0.25">
      <c r="Q1433" t="str">
        <f>CONCATENATE(Measures!B1498&amp;" - "&amp;Measures!D1498)</f>
        <v xml:space="preserve"> - </v>
      </c>
    </row>
    <row r="1434" spans="17:17" x14ac:dyDescent="0.25">
      <c r="Q1434" t="str">
        <f>CONCATENATE(Measures!B1499&amp;" - "&amp;Measures!D1499)</f>
        <v xml:space="preserve"> - </v>
      </c>
    </row>
    <row r="1435" spans="17:17" x14ac:dyDescent="0.25">
      <c r="Q1435" t="str">
        <f>CONCATENATE(Measures!B1500&amp;" - "&amp;Measures!D1500)</f>
        <v xml:space="preserve"> - </v>
      </c>
    </row>
    <row r="1436" spans="17:17" x14ac:dyDescent="0.25">
      <c r="Q1436" t="str">
        <f>CONCATENATE(Measures!B1501&amp;" - "&amp;Measures!D1501)</f>
        <v xml:space="preserve"> - </v>
      </c>
    </row>
    <row r="1437" spans="17:17" x14ac:dyDescent="0.25">
      <c r="Q1437" t="str">
        <f>CONCATENATE(Measures!B1502&amp;" - "&amp;Measures!D1502)</f>
        <v xml:space="preserve"> - </v>
      </c>
    </row>
    <row r="1438" spans="17:17" x14ac:dyDescent="0.25">
      <c r="Q1438" t="str">
        <f>CONCATENATE(Measures!B1503&amp;" - "&amp;Measures!D1503)</f>
        <v xml:space="preserve"> - </v>
      </c>
    </row>
    <row r="1439" spans="17:17" x14ac:dyDescent="0.25">
      <c r="Q1439" t="str">
        <f>CONCATENATE(Measures!B1504&amp;" - "&amp;Measures!D1504)</f>
        <v xml:space="preserve"> - </v>
      </c>
    </row>
    <row r="1440" spans="17:17" x14ac:dyDescent="0.25">
      <c r="Q1440" t="str">
        <f>CONCATENATE(Measures!B1505&amp;" - "&amp;Measures!D1505)</f>
        <v xml:space="preserve"> - </v>
      </c>
    </row>
    <row r="1441" spans="17:17" x14ac:dyDescent="0.25">
      <c r="Q1441" t="str">
        <f>CONCATENATE(Measures!B1506&amp;" - "&amp;Measures!D1506)</f>
        <v xml:space="preserve"> - </v>
      </c>
    </row>
    <row r="1442" spans="17:17" x14ac:dyDescent="0.25">
      <c r="Q1442" t="str">
        <f>CONCATENATE(Measures!B1507&amp;" - "&amp;Measures!D1507)</f>
        <v xml:space="preserve"> - </v>
      </c>
    </row>
    <row r="1443" spans="17:17" x14ac:dyDescent="0.25">
      <c r="Q1443" t="str">
        <f>CONCATENATE(Measures!B1508&amp;" - "&amp;Measures!D1508)</f>
        <v xml:space="preserve"> - </v>
      </c>
    </row>
    <row r="1444" spans="17:17" x14ac:dyDescent="0.25">
      <c r="Q1444" t="str">
        <f>CONCATENATE(Measures!B1509&amp;" - "&amp;Measures!D1509)</f>
        <v xml:space="preserve"> - </v>
      </c>
    </row>
    <row r="1445" spans="17:17" x14ac:dyDescent="0.25">
      <c r="Q1445" t="str">
        <f>CONCATENATE(Measures!B1510&amp;" - "&amp;Measures!D1510)</f>
        <v xml:space="preserve"> - </v>
      </c>
    </row>
    <row r="1446" spans="17:17" x14ac:dyDescent="0.25">
      <c r="Q1446" t="str">
        <f>CONCATENATE(Measures!B1511&amp;" - "&amp;Measures!D1511)</f>
        <v xml:space="preserve"> - </v>
      </c>
    </row>
    <row r="1447" spans="17:17" x14ac:dyDescent="0.25">
      <c r="Q1447" t="str">
        <f>CONCATENATE(Measures!B1512&amp;" - "&amp;Measures!D1512)</f>
        <v xml:space="preserve"> - </v>
      </c>
    </row>
    <row r="1448" spans="17:17" x14ac:dyDescent="0.25">
      <c r="Q1448" t="str">
        <f>CONCATENATE(Measures!B1513&amp;" - "&amp;Measures!D1513)</f>
        <v xml:space="preserve"> - </v>
      </c>
    </row>
    <row r="1449" spans="17:17" x14ac:dyDescent="0.25">
      <c r="Q1449" t="str">
        <f>CONCATENATE(Measures!B1514&amp;" - "&amp;Measures!D1514)</f>
        <v xml:space="preserve"> - </v>
      </c>
    </row>
    <row r="1450" spans="17:17" x14ac:dyDescent="0.25">
      <c r="Q1450" t="str">
        <f>CONCATENATE(Measures!B1515&amp;" - "&amp;Measures!D1515)</f>
        <v xml:space="preserve"> - </v>
      </c>
    </row>
    <row r="1451" spans="17:17" x14ac:dyDescent="0.25">
      <c r="Q1451" t="str">
        <f>CONCATENATE(Measures!B1516&amp;" - "&amp;Measures!D1516)</f>
        <v xml:space="preserve"> - </v>
      </c>
    </row>
    <row r="1452" spans="17:17" x14ac:dyDescent="0.25">
      <c r="Q1452" t="str">
        <f>CONCATENATE(Measures!B1517&amp;" - "&amp;Measures!D1517)</f>
        <v xml:space="preserve"> - </v>
      </c>
    </row>
    <row r="1453" spans="17:17" x14ac:dyDescent="0.25">
      <c r="Q1453" t="str">
        <f>CONCATENATE(Measures!B1518&amp;" - "&amp;Measures!D1518)</f>
        <v xml:space="preserve"> - </v>
      </c>
    </row>
    <row r="1454" spans="17:17" x14ac:dyDescent="0.25">
      <c r="Q1454" t="str">
        <f>CONCATENATE(Measures!B1519&amp;" - "&amp;Measures!D1519)</f>
        <v xml:space="preserve"> - </v>
      </c>
    </row>
    <row r="1455" spans="17:17" x14ac:dyDescent="0.25">
      <c r="Q1455" t="str">
        <f>CONCATENATE(Measures!B1520&amp;" - "&amp;Measures!D1520)</f>
        <v xml:space="preserve"> - </v>
      </c>
    </row>
    <row r="1456" spans="17:17" x14ac:dyDescent="0.25">
      <c r="Q1456" t="str">
        <f>CONCATENATE(Measures!B1521&amp;" - "&amp;Measures!D1521)</f>
        <v xml:space="preserve"> - </v>
      </c>
    </row>
    <row r="1457" spans="17:17" x14ac:dyDescent="0.25">
      <c r="Q1457" t="str">
        <f>CONCATENATE(Measures!B1522&amp;" - "&amp;Measures!D1522)</f>
        <v xml:space="preserve"> - </v>
      </c>
    </row>
    <row r="1458" spans="17:17" x14ac:dyDescent="0.25">
      <c r="Q1458" t="str">
        <f>CONCATENATE(Measures!B1523&amp;" - "&amp;Measures!D1523)</f>
        <v xml:space="preserve"> - </v>
      </c>
    </row>
    <row r="1459" spans="17:17" x14ac:dyDescent="0.25">
      <c r="Q1459" t="str">
        <f>CONCATENATE(Measures!B1524&amp;" - "&amp;Measures!D1524)</f>
        <v xml:space="preserve"> - </v>
      </c>
    </row>
    <row r="1460" spans="17:17" x14ac:dyDescent="0.25">
      <c r="Q1460" t="str">
        <f>CONCATENATE(Measures!B1525&amp;" - "&amp;Measures!D1525)</f>
        <v xml:space="preserve"> - </v>
      </c>
    </row>
    <row r="1461" spans="17:17" x14ac:dyDescent="0.25">
      <c r="Q1461" t="str">
        <f>CONCATENATE(Measures!B1526&amp;" - "&amp;Measures!D1526)</f>
        <v xml:space="preserve"> - </v>
      </c>
    </row>
    <row r="1462" spans="17:17" x14ac:dyDescent="0.25">
      <c r="Q1462" t="str">
        <f>CONCATENATE(Measures!B1527&amp;" - "&amp;Measures!D1527)</f>
        <v xml:space="preserve"> - </v>
      </c>
    </row>
    <row r="1463" spans="17:17" x14ac:dyDescent="0.25">
      <c r="Q1463" t="str">
        <f>CONCATENATE(Measures!B1528&amp;" - "&amp;Measures!D1528)</f>
        <v xml:space="preserve"> - </v>
      </c>
    </row>
    <row r="1464" spans="17:17" x14ac:dyDescent="0.25">
      <c r="Q1464" t="str">
        <f>CONCATENATE(Measures!B1529&amp;" - "&amp;Measures!D1529)</f>
        <v xml:space="preserve"> - </v>
      </c>
    </row>
    <row r="1465" spans="17:17" x14ac:dyDescent="0.25">
      <c r="Q1465" t="str">
        <f>CONCATENATE(Measures!B1530&amp;" - "&amp;Measures!D1530)</f>
        <v xml:space="preserve"> - </v>
      </c>
    </row>
    <row r="1466" spans="17:17" x14ac:dyDescent="0.25">
      <c r="Q1466" t="str">
        <f>CONCATENATE(Measures!B1531&amp;" - "&amp;Measures!D1531)</f>
        <v xml:space="preserve"> - </v>
      </c>
    </row>
    <row r="1467" spans="17:17" x14ac:dyDescent="0.25">
      <c r="Q1467" t="str">
        <f>CONCATENATE(Measures!B1532&amp;" - "&amp;Measures!D1532)</f>
        <v xml:space="preserve"> - </v>
      </c>
    </row>
    <row r="1468" spans="17:17" x14ac:dyDescent="0.25">
      <c r="Q1468" t="str">
        <f>CONCATENATE(Measures!B1533&amp;" - "&amp;Measures!D1533)</f>
        <v xml:space="preserve"> - </v>
      </c>
    </row>
    <row r="1469" spans="17:17" x14ac:dyDescent="0.25">
      <c r="Q1469" t="str">
        <f>CONCATENATE(Measures!B1534&amp;" - "&amp;Measures!D1534)</f>
        <v xml:space="preserve"> - </v>
      </c>
    </row>
    <row r="1470" spans="17:17" x14ac:dyDescent="0.25">
      <c r="Q1470" t="str">
        <f>CONCATENATE(Measures!B1535&amp;" - "&amp;Measures!D1535)</f>
        <v xml:space="preserve"> - </v>
      </c>
    </row>
    <row r="1471" spans="17:17" x14ac:dyDescent="0.25">
      <c r="Q1471" t="str">
        <f>CONCATENATE(Measures!B1536&amp;" - "&amp;Measures!D1536)</f>
        <v xml:space="preserve"> - </v>
      </c>
    </row>
    <row r="1472" spans="17:17" x14ac:dyDescent="0.25">
      <c r="Q1472" t="str">
        <f>CONCATENATE(Measures!B1537&amp;" - "&amp;Measures!D1537)</f>
        <v xml:space="preserve"> - </v>
      </c>
    </row>
    <row r="1473" spans="17:17" x14ac:dyDescent="0.25">
      <c r="Q1473" t="str">
        <f>CONCATENATE(Measures!B1538&amp;" - "&amp;Measures!D1538)</f>
        <v xml:space="preserve"> - </v>
      </c>
    </row>
    <row r="1474" spans="17:17" x14ac:dyDescent="0.25">
      <c r="Q1474" t="str">
        <f>CONCATENATE(Measures!B1539&amp;" - "&amp;Measures!D1539)</f>
        <v xml:space="preserve"> - </v>
      </c>
    </row>
    <row r="1475" spans="17:17" x14ac:dyDescent="0.25">
      <c r="Q1475" t="str">
        <f>CONCATENATE(Measures!B1540&amp;" - "&amp;Measures!D1540)</f>
        <v xml:space="preserve"> - </v>
      </c>
    </row>
    <row r="1476" spans="17:17" x14ac:dyDescent="0.25">
      <c r="Q1476" t="str">
        <f>CONCATENATE(Measures!B1541&amp;" - "&amp;Measures!D1541)</f>
        <v xml:space="preserve"> - </v>
      </c>
    </row>
    <row r="1477" spans="17:17" x14ac:dyDescent="0.25">
      <c r="Q1477" t="str">
        <f>CONCATENATE(Measures!B1542&amp;" - "&amp;Measures!D1542)</f>
        <v xml:space="preserve"> - </v>
      </c>
    </row>
    <row r="1478" spans="17:17" x14ac:dyDescent="0.25">
      <c r="Q1478" t="str">
        <f>CONCATENATE(Measures!B1543&amp;" - "&amp;Measures!D1543)</f>
        <v xml:space="preserve"> - </v>
      </c>
    </row>
    <row r="1479" spans="17:17" x14ac:dyDescent="0.25">
      <c r="Q1479" t="str">
        <f>CONCATENATE(Measures!B1544&amp;" - "&amp;Measures!D1544)</f>
        <v xml:space="preserve"> - </v>
      </c>
    </row>
    <row r="1480" spans="17:17" x14ac:dyDescent="0.25">
      <c r="Q1480" t="str">
        <f>CONCATENATE(Measures!B1545&amp;" - "&amp;Measures!D1545)</f>
        <v xml:space="preserve"> - </v>
      </c>
    </row>
    <row r="1481" spans="17:17" x14ac:dyDescent="0.25">
      <c r="Q1481" t="str">
        <f>CONCATENATE(Measures!B1546&amp;" - "&amp;Measures!D1546)</f>
        <v xml:space="preserve"> - </v>
      </c>
    </row>
    <row r="1482" spans="17:17" x14ac:dyDescent="0.25">
      <c r="Q1482" t="str">
        <f>CONCATENATE(Measures!B1547&amp;" - "&amp;Measures!D1547)</f>
        <v xml:space="preserve"> - </v>
      </c>
    </row>
    <row r="1483" spans="17:17" x14ac:dyDescent="0.25">
      <c r="Q1483" t="str">
        <f>CONCATENATE(Measures!B1548&amp;" - "&amp;Measures!D1548)</f>
        <v xml:space="preserve"> - </v>
      </c>
    </row>
    <row r="1484" spans="17:17" x14ac:dyDescent="0.25">
      <c r="Q1484" t="str">
        <f>CONCATENATE(Measures!B1549&amp;" - "&amp;Measures!D1549)</f>
        <v xml:space="preserve"> - </v>
      </c>
    </row>
    <row r="1485" spans="17:17" x14ac:dyDescent="0.25">
      <c r="Q1485" t="str">
        <f>CONCATENATE(Measures!B1550&amp;" - "&amp;Measures!D1550)</f>
        <v xml:space="preserve"> - </v>
      </c>
    </row>
    <row r="1486" spans="17:17" x14ac:dyDescent="0.25">
      <c r="Q1486" t="str">
        <f>CONCATENATE(Measures!B1551&amp;" - "&amp;Measures!D1551)</f>
        <v xml:space="preserve"> - </v>
      </c>
    </row>
    <row r="1487" spans="17:17" x14ac:dyDescent="0.25">
      <c r="Q1487" t="str">
        <f>CONCATENATE(Measures!B1552&amp;" - "&amp;Measures!D1552)</f>
        <v xml:space="preserve"> - </v>
      </c>
    </row>
    <row r="1488" spans="17:17" x14ac:dyDescent="0.25">
      <c r="Q1488" t="str">
        <f>CONCATENATE(Measures!B1553&amp;" - "&amp;Measures!D1553)</f>
        <v xml:space="preserve"> - </v>
      </c>
    </row>
    <row r="1489" spans="17:17" x14ac:dyDescent="0.25">
      <c r="Q1489" t="str">
        <f>CONCATENATE(Measures!B1554&amp;" - "&amp;Measures!D1554)</f>
        <v xml:space="preserve"> - </v>
      </c>
    </row>
    <row r="1490" spans="17:17" x14ac:dyDescent="0.25">
      <c r="Q1490" t="str">
        <f>CONCATENATE(Measures!B1555&amp;" - "&amp;Measures!D1555)</f>
        <v xml:space="preserve"> - </v>
      </c>
    </row>
    <row r="1491" spans="17:17" x14ac:dyDescent="0.25">
      <c r="Q1491" t="str">
        <f>CONCATENATE(Measures!B1556&amp;" - "&amp;Measures!D1556)</f>
        <v xml:space="preserve"> - </v>
      </c>
    </row>
    <row r="1492" spans="17:17" x14ac:dyDescent="0.25">
      <c r="Q1492" t="str">
        <f>CONCATENATE(Measures!B1557&amp;" - "&amp;Measures!D1557)</f>
        <v xml:space="preserve"> - </v>
      </c>
    </row>
    <row r="1493" spans="17:17" x14ac:dyDescent="0.25">
      <c r="Q1493" t="str">
        <f>CONCATENATE(Measures!B1558&amp;" - "&amp;Measures!D1558)</f>
        <v xml:space="preserve"> - </v>
      </c>
    </row>
    <row r="1494" spans="17:17" x14ac:dyDescent="0.25">
      <c r="Q1494" t="str">
        <f>CONCATENATE(Measures!B1559&amp;" - "&amp;Measures!D1559)</f>
        <v xml:space="preserve"> - </v>
      </c>
    </row>
    <row r="1495" spans="17:17" x14ac:dyDescent="0.25">
      <c r="Q1495" t="str">
        <f>CONCATENATE(Measures!B1560&amp;" - "&amp;Measures!D1560)</f>
        <v xml:space="preserve"> - </v>
      </c>
    </row>
    <row r="1496" spans="17:17" x14ac:dyDescent="0.25">
      <c r="Q1496" t="str">
        <f>CONCATENATE(Measures!B1561&amp;" - "&amp;Measures!D1561)</f>
        <v xml:space="preserve"> - </v>
      </c>
    </row>
    <row r="1497" spans="17:17" x14ac:dyDescent="0.25">
      <c r="Q1497" t="str">
        <f>CONCATENATE(Measures!B1562&amp;" - "&amp;Measures!D1562)</f>
        <v xml:space="preserve"> - </v>
      </c>
    </row>
    <row r="1498" spans="17:17" x14ac:dyDescent="0.25">
      <c r="Q1498" t="str">
        <f>CONCATENATE(Measures!B1563&amp;" - "&amp;Measures!D1563)</f>
        <v xml:space="preserve"> - </v>
      </c>
    </row>
    <row r="1499" spans="17:17" x14ac:dyDescent="0.25">
      <c r="Q1499" t="str">
        <f>CONCATENATE(Measures!B1564&amp;" - "&amp;Measures!D1564)</f>
        <v xml:space="preserve"> - </v>
      </c>
    </row>
    <row r="1500" spans="17:17" x14ac:dyDescent="0.25">
      <c r="Q1500" t="str">
        <f>CONCATENATE(Measures!B1565&amp;" - "&amp;Measures!D1565)</f>
        <v xml:space="preserve"> - </v>
      </c>
    </row>
    <row r="1501" spans="17:17" x14ac:dyDescent="0.25">
      <c r="Q1501" t="str">
        <f>CONCATENATE(Measures!B1566&amp;" - "&amp;Measures!D1566)</f>
        <v xml:space="preserve"> - </v>
      </c>
    </row>
    <row r="1502" spans="17:17" x14ac:dyDescent="0.25">
      <c r="Q1502" t="str">
        <f>CONCATENATE(Measures!B1567&amp;" - "&amp;Measures!D1567)</f>
        <v xml:space="preserve"> - </v>
      </c>
    </row>
    <row r="1503" spans="17:17" x14ac:dyDescent="0.25">
      <c r="Q1503" t="str">
        <f>CONCATENATE(Measures!B1568&amp;" - "&amp;Measures!D1568)</f>
        <v xml:space="preserve"> - </v>
      </c>
    </row>
    <row r="1504" spans="17:17" x14ac:dyDescent="0.25">
      <c r="Q1504" t="str">
        <f>CONCATENATE(Measures!B1569&amp;" - "&amp;Measures!D1569)</f>
        <v xml:space="preserve"> - </v>
      </c>
    </row>
    <row r="1505" spans="17:17" x14ac:dyDescent="0.25">
      <c r="Q1505" t="str">
        <f>CONCATENATE(Measures!B1570&amp;" - "&amp;Measures!D1570)</f>
        <v xml:space="preserve"> - </v>
      </c>
    </row>
    <row r="1506" spans="17:17" x14ac:dyDescent="0.25">
      <c r="Q1506" t="str">
        <f>CONCATENATE(Measures!B1571&amp;" - "&amp;Measures!D1571)</f>
        <v xml:space="preserve"> - </v>
      </c>
    </row>
    <row r="1507" spans="17:17" x14ac:dyDescent="0.25">
      <c r="Q1507" t="str">
        <f>CONCATENATE(Measures!B1572&amp;" - "&amp;Measures!D1572)</f>
        <v xml:space="preserve"> - </v>
      </c>
    </row>
    <row r="1508" spans="17:17" x14ac:dyDescent="0.25">
      <c r="Q1508" t="str">
        <f>CONCATENATE(Measures!B1573&amp;" - "&amp;Measures!D1573)</f>
        <v xml:space="preserve"> - </v>
      </c>
    </row>
    <row r="1509" spans="17:17" x14ac:dyDescent="0.25">
      <c r="Q1509" t="str">
        <f>CONCATENATE(Measures!B1574&amp;" - "&amp;Measures!D1574)</f>
        <v xml:space="preserve"> - </v>
      </c>
    </row>
    <row r="1510" spans="17:17" x14ac:dyDescent="0.25">
      <c r="Q1510" t="str">
        <f>CONCATENATE(Measures!B1575&amp;" - "&amp;Measures!D1575)</f>
        <v xml:space="preserve"> - </v>
      </c>
    </row>
    <row r="1511" spans="17:17" x14ac:dyDescent="0.25">
      <c r="Q1511" t="str">
        <f>CONCATENATE(Measures!B1576&amp;" - "&amp;Measures!D1576)</f>
        <v xml:space="preserve"> - </v>
      </c>
    </row>
    <row r="1512" spans="17:17" x14ac:dyDescent="0.25">
      <c r="Q1512" t="str">
        <f>CONCATENATE(Measures!B1577&amp;" - "&amp;Measures!D1577)</f>
        <v xml:space="preserve"> - </v>
      </c>
    </row>
    <row r="1513" spans="17:17" x14ac:dyDescent="0.25">
      <c r="Q1513" t="str">
        <f>CONCATENATE(Measures!B1578&amp;" - "&amp;Measures!D1578)</f>
        <v xml:space="preserve"> - </v>
      </c>
    </row>
    <row r="1514" spans="17:17" x14ac:dyDescent="0.25">
      <c r="Q1514" t="str">
        <f>CONCATENATE(Measures!B1579&amp;" - "&amp;Measures!D1579)</f>
        <v xml:space="preserve"> - </v>
      </c>
    </row>
    <row r="1515" spans="17:17" x14ac:dyDescent="0.25">
      <c r="Q1515" t="str">
        <f>CONCATENATE(Measures!B1580&amp;" - "&amp;Measures!D1580)</f>
        <v xml:space="preserve"> - </v>
      </c>
    </row>
    <row r="1516" spans="17:17" x14ac:dyDescent="0.25">
      <c r="Q1516" t="str">
        <f>CONCATENATE(Measures!B1581&amp;" - "&amp;Measures!D1581)</f>
        <v xml:space="preserve"> - </v>
      </c>
    </row>
    <row r="1517" spans="17:17" x14ac:dyDescent="0.25">
      <c r="Q1517" t="str">
        <f>CONCATENATE(Measures!B1582&amp;" - "&amp;Measures!D1582)</f>
        <v xml:space="preserve"> - </v>
      </c>
    </row>
    <row r="1518" spans="17:17" x14ac:dyDescent="0.25">
      <c r="Q1518" t="str">
        <f>CONCATENATE(Measures!B1583&amp;" - "&amp;Measures!D1583)</f>
        <v xml:space="preserve"> - </v>
      </c>
    </row>
    <row r="1519" spans="17:17" x14ac:dyDescent="0.25">
      <c r="Q1519" t="str">
        <f>CONCATENATE(Measures!B1584&amp;" - "&amp;Measures!D1584)</f>
        <v xml:space="preserve"> - </v>
      </c>
    </row>
    <row r="1520" spans="17:17" x14ac:dyDescent="0.25">
      <c r="Q1520" t="str">
        <f>CONCATENATE(Measures!B1585&amp;" - "&amp;Measures!D1585)</f>
        <v xml:space="preserve"> - </v>
      </c>
    </row>
    <row r="1521" spans="17:17" x14ac:dyDescent="0.25">
      <c r="Q1521" t="str">
        <f>CONCATENATE(Measures!B1586&amp;" - "&amp;Measures!D1586)</f>
        <v xml:space="preserve"> - </v>
      </c>
    </row>
    <row r="1522" spans="17:17" x14ac:dyDescent="0.25">
      <c r="Q1522" t="str">
        <f>CONCATENATE(Measures!B1587&amp;" - "&amp;Measures!D1587)</f>
        <v xml:space="preserve"> - </v>
      </c>
    </row>
    <row r="1523" spans="17:17" x14ac:dyDescent="0.25">
      <c r="Q1523" t="str">
        <f>CONCATENATE(Measures!B1588&amp;" - "&amp;Measures!D1588)</f>
        <v xml:space="preserve"> - </v>
      </c>
    </row>
    <row r="1524" spans="17:17" x14ac:dyDescent="0.25">
      <c r="Q1524" t="str">
        <f>CONCATENATE(Measures!B1589&amp;" - "&amp;Measures!D1589)</f>
        <v xml:space="preserve"> - </v>
      </c>
    </row>
    <row r="1525" spans="17:17" x14ac:dyDescent="0.25">
      <c r="Q1525" t="str">
        <f>CONCATENATE(Measures!B1590&amp;" - "&amp;Measures!D1590)</f>
        <v xml:space="preserve"> - </v>
      </c>
    </row>
    <row r="1526" spans="17:17" x14ac:dyDescent="0.25">
      <c r="Q1526" t="str">
        <f>CONCATENATE(Measures!B1591&amp;" - "&amp;Measures!D1591)</f>
        <v xml:space="preserve"> - </v>
      </c>
    </row>
    <row r="1527" spans="17:17" x14ac:dyDescent="0.25">
      <c r="Q1527" t="str">
        <f>CONCATENATE(Measures!B1592&amp;" - "&amp;Measures!D1592)</f>
        <v xml:space="preserve"> - </v>
      </c>
    </row>
    <row r="1528" spans="17:17" x14ac:dyDescent="0.25">
      <c r="Q1528" t="str">
        <f>CONCATENATE(Measures!B1593&amp;" - "&amp;Measures!D1593)</f>
        <v xml:space="preserve"> - </v>
      </c>
    </row>
    <row r="1529" spans="17:17" x14ac:dyDescent="0.25">
      <c r="Q1529" t="str">
        <f>CONCATENATE(Measures!B1594&amp;" - "&amp;Measures!D1594)</f>
        <v xml:space="preserve"> - </v>
      </c>
    </row>
    <row r="1530" spans="17:17" x14ac:dyDescent="0.25">
      <c r="Q1530" t="str">
        <f>CONCATENATE(Measures!B1595&amp;" - "&amp;Measures!D1595)</f>
        <v xml:space="preserve"> - </v>
      </c>
    </row>
    <row r="1531" spans="17:17" x14ac:dyDescent="0.25">
      <c r="Q1531" t="str">
        <f>CONCATENATE(Measures!B1596&amp;" - "&amp;Measures!D1596)</f>
        <v xml:space="preserve"> - </v>
      </c>
    </row>
    <row r="1532" spans="17:17" x14ac:dyDescent="0.25">
      <c r="Q1532" t="str">
        <f>CONCATENATE(Measures!B1597&amp;" - "&amp;Measures!D1597)</f>
        <v xml:space="preserve"> - </v>
      </c>
    </row>
    <row r="1533" spans="17:17" x14ac:dyDescent="0.25">
      <c r="Q1533" t="str">
        <f>CONCATENATE(Measures!B1598&amp;" - "&amp;Measures!D1598)</f>
        <v xml:space="preserve"> - </v>
      </c>
    </row>
    <row r="1534" spans="17:17" x14ac:dyDescent="0.25">
      <c r="Q1534" t="str">
        <f>CONCATENATE(Measures!B1599&amp;" - "&amp;Measures!D1599)</f>
        <v xml:space="preserve"> - </v>
      </c>
    </row>
    <row r="1535" spans="17:17" x14ac:dyDescent="0.25">
      <c r="Q1535" t="str">
        <f>CONCATENATE(Measures!B1600&amp;" - "&amp;Measures!D1600)</f>
        <v xml:space="preserve"> - </v>
      </c>
    </row>
    <row r="1536" spans="17:17" x14ac:dyDescent="0.25">
      <c r="Q1536" t="str">
        <f>CONCATENATE(Measures!B1601&amp;" - "&amp;Measures!D1601)</f>
        <v xml:space="preserve"> - </v>
      </c>
    </row>
    <row r="1537" spans="17:17" x14ac:dyDescent="0.25">
      <c r="Q1537" t="str">
        <f>CONCATENATE(Measures!B1602&amp;" - "&amp;Measures!D1602)</f>
        <v xml:space="preserve"> - </v>
      </c>
    </row>
    <row r="1538" spans="17:17" x14ac:dyDescent="0.25">
      <c r="Q1538" t="str">
        <f>CONCATENATE(Measures!B1603&amp;" - "&amp;Measures!D1603)</f>
        <v xml:space="preserve"> - </v>
      </c>
    </row>
    <row r="1539" spans="17:17" x14ac:dyDescent="0.25">
      <c r="Q1539" t="str">
        <f>CONCATENATE(Measures!B1604&amp;" - "&amp;Measures!D1604)</f>
        <v xml:space="preserve"> - </v>
      </c>
    </row>
    <row r="1540" spans="17:17" x14ac:dyDescent="0.25">
      <c r="Q1540" t="str">
        <f>CONCATENATE(Measures!B1605&amp;" - "&amp;Measures!D1605)</f>
        <v xml:space="preserve"> - </v>
      </c>
    </row>
    <row r="1541" spans="17:17" x14ac:dyDescent="0.25">
      <c r="Q1541" t="str">
        <f>CONCATENATE(Measures!B1606&amp;" - "&amp;Measures!D1606)</f>
        <v xml:space="preserve"> - </v>
      </c>
    </row>
    <row r="1542" spans="17:17" x14ac:dyDescent="0.25">
      <c r="Q1542" t="str">
        <f>CONCATENATE(Measures!B1607&amp;" - "&amp;Measures!D1607)</f>
        <v xml:space="preserve"> - </v>
      </c>
    </row>
    <row r="1543" spans="17:17" x14ac:dyDescent="0.25">
      <c r="Q1543" t="str">
        <f>CONCATENATE(Measures!B1608&amp;" - "&amp;Measures!D1608)</f>
        <v xml:space="preserve"> - </v>
      </c>
    </row>
    <row r="1544" spans="17:17" x14ac:dyDescent="0.25">
      <c r="Q1544" t="str">
        <f>CONCATENATE(Measures!B1609&amp;" - "&amp;Measures!D1609)</f>
        <v xml:space="preserve"> - </v>
      </c>
    </row>
    <row r="1545" spans="17:17" x14ac:dyDescent="0.25">
      <c r="Q1545" t="str">
        <f>CONCATENATE(Measures!B1610&amp;" - "&amp;Measures!D1610)</f>
        <v xml:space="preserve"> - </v>
      </c>
    </row>
    <row r="1546" spans="17:17" x14ac:dyDescent="0.25">
      <c r="Q1546" t="str">
        <f>CONCATENATE(Measures!B1611&amp;" - "&amp;Measures!D1611)</f>
        <v xml:space="preserve"> - </v>
      </c>
    </row>
    <row r="1547" spans="17:17" x14ac:dyDescent="0.25">
      <c r="Q1547" t="str">
        <f>CONCATENATE(Measures!B1612&amp;" - "&amp;Measures!D1612)</f>
        <v xml:space="preserve"> - </v>
      </c>
    </row>
    <row r="1548" spans="17:17" x14ac:dyDescent="0.25">
      <c r="Q1548" t="str">
        <f>CONCATENATE(Measures!B1613&amp;" - "&amp;Measures!D1613)</f>
        <v xml:space="preserve"> - </v>
      </c>
    </row>
    <row r="1549" spans="17:17" x14ac:dyDescent="0.25">
      <c r="Q1549" t="str">
        <f>CONCATENATE(Measures!B1614&amp;" - "&amp;Measures!D1614)</f>
        <v xml:space="preserve"> - </v>
      </c>
    </row>
    <row r="1550" spans="17:17" x14ac:dyDescent="0.25">
      <c r="Q1550" t="str">
        <f>CONCATENATE(Measures!B1615&amp;" - "&amp;Measures!D1615)</f>
        <v xml:space="preserve"> - </v>
      </c>
    </row>
    <row r="1551" spans="17:17" x14ac:dyDescent="0.25">
      <c r="Q1551" t="str">
        <f>CONCATENATE(Measures!B1616&amp;" - "&amp;Measures!D1616)</f>
        <v xml:space="preserve"> - </v>
      </c>
    </row>
    <row r="1552" spans="17:17" x14ac:dyDescent="0.25">
      <c r="Q1552" t="str">
        <f>CONCATENATE(Measures!B1617&amp;" - "&amp;Measures!D1617)</f>
        <v xml:space="preserve"> - </v>
      </c>
    </row>
    <row r="1553" spans="17:17" x14ac:dyDescent="0.25">
      <c r="Q1553" t="str">
        <f>CONCATENATE(Measures!B1618&amp;" - "&amp;Measures!D1618)</f>
        <v xml:space="preserve"> - </v>
      </c>
    </row>
    <row r="1554" spans="17:17" x14ac:dyDescent="0.25">
      <c r="Q1554" t="str">
        <f>CONCATENATE(Measures!B1619&amp;" - "&amp;Measures!D1619)</f>
        <v xml:space="preserve"> - </v>
      </c>
    </row>
    <row r="1555" spans="17:17" x14ac:dyDescent="0.25">
      <c r="Q1555" t="str">
        <f>CONCATENATE(Measures!B1620&amp;" - "&amp;Measures!D1620)</f>
        <v xml:space="preserve"> - </v>
      </c>
    </row>
    <row r="1556" spans="17:17" x14ac:dyDescent="0.25">
      <c r="Q1556" t="str">
        <f>CONCATENATE(Measures!B1621&amp;" - "&amp;Measures!D1621)</f>
        <v xml:space="preserve"> - </v>
      </c>
    </row>
    <row r="1557" spans="17:17" x14ac:dyDescent="0.25">
      <c r="Q1557" t="str">
        <f>CONCATENATE(Measures!B1622&amp;" - "&amp;Measures!D1622)</f>
        <v xml:space="preserve"> - </v>
      </c>
    </row>
    <row r="1558" spans="17:17" x14ac:dyDescent="0.25">
      <c r="Q1558" t="str">
        <f>CONCATENATE(Measures!B1623&amp;" - "&amp;Measures!D1623)</f>
        <v xml:space="preserve"> - </v>
      </c>
    </row>
    <row r="1559" spans="17:17" x14ac:dyDescent="0.25">
      <c r="Q1559" t="str">
        <f>CONCATENATE(Measures!B1624&amp;" - "&amp;Measures!D1624)</f>
        <v xml:space="preserve"> - </v>
      </c>
    </row>
    <row r="1560" spans="17:17" x14ac:dyDescent="0.25">
      <c r="Q1560" t="str">
        <f>CONCATENATE(Measures!B1625&amp;" - "&amp;Measures!D1625)</f>
        <v xml:space="preserve"> - </v>
      </c>
    </row>
    <row r="1561" spans="17:17" x14ac:dyDescent="0.25">
      <c r="Q1561" t="str">
        <f>CONCATENATE(Measures!B1626&amp;" - "&amp;Measures!D1626)</f>
        <v xml:space="preserve"> - </v>
      </c>
    </row>
    <row r="1562" spans="17:17" x14ac:dyDescent="0.25">
      <c r="Q1562" t="str">
        <f>CONCATENATE(Measures!B1627&amp;" - "&amp;Measures!D1627)</f>
        <v xml:space="preserve"> - </v>
      </c>
    </row>
    <row r="1563" spans="17:17" x14ac:dyDescent="0.25">
      <c r="Q1563" t="str">
        <f>CONCATENATE(Measures!B1628&amp;" - "&amp;Measures!D1628)</f>
        <v xml:space="preserve"> - </v>
      </c>
    </row>
    <row r="1564" spans="17:17" x14ac:dyDescent="0.25">
      <c r="Q1564" t="str">
        <f>CONCATENATE(Measures!B1629&amp;" - "&amp;Measures!D1629)</f>
        <v xml:space="preserve"> - </v>
      </c>
    </row>
    <row r="1565" spans="17:17" x14ac:dyDescent="0.25">
      <c r="Q1565" t="str">
        <f>CONCATENATE(Measures!B1630&amp;" - "&amp;Measures!D1630)</f>
        <v xml:space="preserve"> - </v>
      </c>
    </row>
    <row r="1566" spans="17:17" x14ac:dyDescent="0.25">
      <c r="Q1566" t="str">
        <f>CONCATENATE(Measures!B1631&amp;" - "&amp;Measures!D1631)</f>
        <v xml:space="preserve"> - </v>
      </c>
    </row>
    <row r="1567" spans="17:17" x14ac:dyDescent="0.25">
      <c r="Q1567" t="str">
        <f>CONCATENATE(Measures!B1632&amp;" - "&amp;Measures!D1632)</f>
        <v xml:space="preserve"> - </v>
      </c>
    </row>
    <row r="1568" spans="17:17" x14ac:dyDescent="0.25">
      <c r="Q1568" t="str">
        <f>CONCATENATE(Measures!B1633&amp;" - "&amp;Measures!D1633)</f>
        <v xml:space="preserve"> - </v>
      </c>
    </row>
    <row r="1569" spans="17:17" x14ac:dyDescent="0.25">
      <c r="Q1569" t="str">
        <f>CONCATENATE(Measures!B1634&amp;" - "&amp;Measures!D1634)</f>
        <v xml:space="preserve"> - </v>
      </c>
    </row>
    <row r="1570" spans="17:17" x14ac:dyDescent="0.25">
      <c r="Q1570" t="str">
        <f>CONCATENATE(Measures!B1635&amp;" - "&amp;Measures!D1635)</f>
        <v xml:space="preserve"> - </v>
      </c>
    </row>
    <row r="1571" spans="17:17" x14ac:dyDescent="0.25">
      <c r="Q1571" t="str">
        <f>CONCATENATE(Measures!B1636&amp;" - "&amp;Measures!D1636)</f>
        <v xml:space="preserve"> - </v>
      </c>
    </row>
    <row r="1572" spans="17:17" x14ac:dyDescent="0.25">
      <c r="Q1572" t="str">
        <f>CONCATENATE(Measures!B1637&amp;" - "&amp;Measures!D1637)</f>
        <v xml:space="preserve"> - </v>
      </c>
    </row>
    <row r="1573" spans="17:17" x14ac:dyDescent="0.25">
      <c r="Q1573" t="str">
        <f>CONCATENATE(Measures!B1638&amp;" - "&amp;Measures!D1638)</f>
        <v xml:space="preserve"> - </v>
      </c>
    </row>
    <row r="1574" spans="17:17" x14ac:dyDescent="0.25">
      <c r="Q1574" t="str">
        <f>CONCATENATE(Measures!B1639&amp;" - "&amp;Measures!D1639)</f>
        <v xml:space="preserve"> - </v>
      </c>
    </row>
    <row r="1575" spans="17:17" x14ac:dyDescent="0.25">
      <c r="Q1575" t="str">
        <f>CONCATENATE(Measures!B1640&amp;" - "&amp;Measures!D1640)</f>
        <v xml:space="preserve"> - </v>
      </c>
    </row>
    <row r="1576" spans="17:17" x14ac:dyDescent="0.25">
      <c r="Q1576" t="str">
        <f>CONCATENATE(Measures!B1641&amp;" - "&amp;Measures!D1641)</f>
        <v xml:space="preserve"> - </v>
      </c>
    </row>
    <row r="1577" spans="17:17" x14ac:dyDescent="0.25">
      <c r="Q1577" t="str">
        <f>CONCATENATE(Measures!B1642&amp;" - "&amp;Measures!D1642)</f>
        <v xml:space="preserve"> - </v>
      </c>
    </row>
    <row r="1578" spans="17:17" x14ac:dyDescent="0.25">
      <c r="Q1578" t="str">
        <f>CONCATENATE(Measures!B1643&amp;" - "&amp;Measures!D1643)</f>
        <v xml:space="preserve"> - </v>
      </c>
    </row>
    <row r="1579" spans="17:17" x14ac:dyDescent="0.25">
      <c r="Q1579" t="str">
        <f>CONCATENATE(Measures!B1644&amp;" - "&amp;Measures!D1644)</f>
        <v xml:space="preserve"> - </v>
      </c>
    </row>
    <row r="1580" spans="17:17" x14ac:dyDescent="0.25">
      <c r="Q1580" t="str">
        <f>CONCATENATE(Measures!B1645&amp;" - "&amp;Measures!D1645)</f>
        <v xml:space="preserve"> - </v>
      </c>
    </row>
    <row r="1581" spans="17:17" x14ac:dyDescent="0.25">
      <c r="Q1581" t="str">
        <f>CONCATENATE(Measures!B1646&amp;" - "&amp;Measures!D1646)</f>
        <v xml:space="preserve"> - </v>
      </c>
    </row>
    <row r="1582" spans="17:17" x14ac:dyDescent="0.25">
      <c r="Q1582" t="str">
        <f>CONCATENATE(Measures!B1647&amp;" - "&amp;Measures!D1647)</f>
        <v xml:space="preserve"> - </v>
      </c>
    </row>
    <row r="1583" spans="17:17" x14ac:dyDescent="0.25">
      <c r="Q1583" t="str">
        <f>CONCATENATE(Measures!B1648&amp;" - "&amp;Measures!D1648)</f>
        <v xml:space="preserve"> - </v>
      </c>
    </row>
    <row r="1584" spans="17:17" x14ac:dyDescent="0.25">
      <c r="Q1584" t="str">
        <f>CONCATENATE(Measures!B1649&amp;" - "&amp;Measures!D1649)</f>
        <v xml:space="preserve"> - </v>
      </c>
    </row>
    <row r="1585" spans="17:17" x14ac:dyDescent="0.25">
      <c r="Q1585" t="str">
        <f>CONCATENATE(Measures!B1650&amp;" - "&amp;Measures!D1650)</f>
        <v xml:space="preserve"> - </v>
      </c>
    </row>
    <row r="1586" spans="17:17" x14ac:dyDescent="0.25">
      <c r="Q1586" t="str">
        <f>CONCATENATE(Measures!B1651&amp;" - "&amp;Measures!D1651)</f>
        <v xml:space="preserve"> - </v>
      </c>
    </row>
    <row r="1587" spans="17:17" x14ac:dyDescent="0.25">
      <c r="Q1587" t="str">
        <f>CONCATENATE(Measures!B1652&amp;" - "&amp;Measures!D1652)</f>
        <v xml:space="preserve"> - </v>
      </c>
    </row>
    <row r="1588" spans="17:17" x14ac:dyDescent="0.25">
      <c r="Q1588" t="str">
        <f>CONCATENATE(Measures!B1653&amp;" - "&amp;Measures!D1653)</f>
        <v xml:space="preserve"> - </v>
      </c>
    </row>
    <row r="1589" spans="17:17" x14ac:dyDescent="0.25">
      <c r="Q1589" t="str">
        <f>CONCATENATE(Measures!B1654&amp;" - "&amp;Measures!D1654)</f>
        <v xml:space="preserve"> - </v>
      </c>
    </row>
    <row r="1590" spans="17:17" x14ac:dyDescent="0.25">
      <c r="Q1590" t="str">
        <f>CONCATENATE(Measures!B1655&amp;" - "&amp;Measures!D1655)</f>
        <v xml:space="preserve"> - </v>
      </c>
    </row>
    <row r="1591" spans="17:17" x14ac:dyDescent="0.25">
      <c r="Q1591" t="str">
        <f>CONCATENATE(Measures!B1656&amp;" - "&amp;Measures!D1656)</f>
        <v xml:space="preserve"> - </v>
      </c>
    </row>
    <row r="1592" spans="17:17" x14ac:dyDescent="0.25">
      <c r="Q1592" t="str">
        <f>CONCATENATE(Measures!B1657&amp;" - "&amp;Measures!D1657)</f>
        <v xml:space="preserve"> - </v>
      </c>
    </row>
    <row r="1593" spans="17:17" x14ac:dyDescent="0.25">
      <c r="Q1593" t="str">
        <f>CONCATENATE(Measures!B1658&amp;" - "&amp;Measures!D1658)</f>
        <v xml:space="preserve"> - </v>
      </c>
    </row>
    <row r="1594" spans="17:17" x14ac:dyDescent="0.25">
      <c r="Q1594" t="str">
        <f>CONCATENATE(Measures!B1659&amp;" - "&amp;Measures!D1659)</f>
        <v xml:space="preserve"> - </v>
      </c>
    </row>
    <row r="1595" spans="17:17" x14ac:dyDescent="0.25">
      <c r="Q1595" t="str">
        <f>CONCATENATE(Measures!B1660&amp;" - "&amp;Measures!D1660)</f>
        <v xml:space="preserve"> - </v>
      </c>
    </row>
    <row r="1596" spans="17:17" x14ac:dyDescent="0.25">
      <c r="Q1596" t="str">
        <f>CONCATENATE(Measures!B1661&amp;" - "&amp;Measures!D1661)</f>
        <v xml:space="preserve"> - </v>
      </c>
    </row>
    <row r="1597" spans="17:17" x14ac:dyDescent="0.25">
      <c r="Q1597" t="str">
        <f>CONCATENATE(Measures!B1662&amp;" - "&amp;Measures!D1662)</f>
        <v xml:space="preserve"> - </v>
      </c>
    </row>
    <row r="1598" spans="17:17" x14ac:dyDescent="0.25">
      <c r="Q1598" t="str">
        <f>CONCATENATE(Measures!B1663&amp;" - "&amp;Measures!D1663)</f>
        <v xml:space="preserve"> - </v>
      </c>
    </row>
    <row r="1599" spans="17:17" x14ac:dyDescent="0.25">
      <c r="Q1599" t="str">
        <f>CONCATENATE(Measures!B1664&amp;" - "&amp;Measures!D1664)</f>
        <v xml:space="preserve"> - </v>
      </c>
    </row>
    <row r="1600" spans="17:17" x14ac:dyDescent="0.25">
      <c r="Q1600" t="str">
        <f>CONCATENATE(Measures!B1665&amp;" - "&amp;Measures!D1665)</f>
        <v xml:space="preserve"> - </v>
      </c>
    </row>
    <row r="1601" spans="17:17" x14ac:dyDescent="0.25">
      <c r="Q1601" t="str">
        <f>CONCATENATE(Measures!B1666&amp;" - "&amp;Measures!D1666)</f>
        <v xml:space="preserve"> - </v>
      </c>
    </row>
    <row r="1602" spans="17:17" x14ac:dyDescent="0.25">
      <c r="Q1602" t="str">
        <f>CONCATENATE(Measures!B1667&amp;" - "&amp;Measures!D1667)</f>
        <v xml:space="preserve"> - </v>
      </c>
    </row>
    <row r="1603" spans="17:17" x14ac:dyDescent="0.25">
      <c r="Q1603" t="str">
        <f>CONCATENATE(Measures!B1668&amp;" - "&amp;Measures!D1668)</f>
        <v xml:space="preserve"> - </v>
      </c>
    </row>
    <row r="1604" spans="17:17" x14ac:dyDescent="0.25">
      <c r="Q1604" t="str">
        <f>CONCATENATE(Measures!B1669&amp;" - "&amp;Measures!D1669)</f>
        <v xml:space="preserve"> - </v>
      </c>
    </row>
    <row r="1605" spans="17:17" x14ac:dyDescent="0.25">
      <c r="Q1605" t="str">
        <f>CONCATENATE(Measures!B1670&amp;" - "&amp;Measures!D1670)</f>
        <v xml:space="preserve"> - </v>
      </c>
    </row>
    <row r="1606" spans="17:17" x14ac:dyDescent="0.25">
      <c r="Q1606" t="str">
        <f>CONCATENATE(Measures!B1671&amp;" - "&amp;Measures!D1671)</f>
        <v xml:space="preserve"> - </v>
      </c>
    </row>
    <row r="1607" spans="17:17" x14ac:dyDescent="0.25">
      <c r="Q1607" t="str">
        <f>CONCATENATE(Measures!B1672&amp;" - "&amp;Measures!D1672)</f>
        <v xml:space="preserve"> - </v>
      </c>
    </row>
    <row r="1608" spans="17:17" x14ac:dyDescent="0.25">
      <c r="Q1608" t="str">
        <f>CONCATENATE(Measures!B1673&amp;" - "&amp;Measures!D1673)</f>
        <v xml:space="preserve"> - </v>
      </c>
    </row>
    <row r="1609" spans="17:17" x14ac:dyDescent="0.25">
      <c r="Q1609" t="str">
        <f>CONCATENATE(Measures!B1674&amp;" - "&amp;Measures!D1674)</f>
        <v xml:space="preserve"> - </v>
      </c>
    </row>
    <row r="1610" spans="17:17" x14ac:dyDescent="0.25">
      <c r="Q1610" t="str">
        <f>CONCATENATE(Measures!B1675&amp;" - "&amp;Measures!D1675)</f>
        <v xml:space="preserve"> - </v>
      </c>
    </row>
    <row r="1611" spans="17:17" x14ac:dyDescent="0.25">
      <c r="Q1611" t="str">
        <f>CONCATENATE(Measures!B1676&amp;" - "&amp;Measures!D1676)</f>
        <v xml:space="preserve"> - </v>
      </c>
    </row>
    <row r="1612" spans="17:17" x14ac:dyDescent="0.25">
      <c r="Q1612" t="str">
        <f>CONCATENATE(Measures!B1677&amp;" - "&amp;Measures!D1677)</f>
        <v xml:space="preserve"> - </v>
      </c>
    </row>
    <row r="1613" spans="17:17" x14ac:dyDescent="0.25">
      <c r="Q1613" t="str">
        <f>CONCATENATE(Measures!B1678&amp;" - "&amp;Measures!D1678)</f>
        <v xml:space="preserve"> - </v>
      </c>
    </row>
    <row r="1614" spans="17:17" x14ac:dyDescent="0.25">
      <c r="Q1614" t="str">
        <f>CONCATENATE(Measures!B1679&amp;" - "&amp;Measures!D1679)</f>
        <v xml:space="preserve"> - </v>
      </c>
    </row>
    <row r="1615" spans="17:17" x14ac:dyDescent="0.25">
      <c r="Q1615" t="str">
        <f>CONCATENATE(Measures!B1680&amp;" - "&amp;Measures!D1680)</f>
        <v xml:space="preserve"> - </v>
      </c>
    </row>
    <row r="1616" spans="17:17" x14ac:dyDescent="0.25">
      <c r="Q1616" t="str">
        <f>CONCATENATE(Measures!B1681&amp;" - "&amp;Measures!D1681)</f>
        <v xml:space="preserve"> - </v>
      </c>
    </row>
    <row r="1617" spans="17:17" x14ac:dyDescent="0.25">
      <c r="Q1617" t="str">
        <f>CONCATENATE(Measures!B1682&amp;" - "&amp;Measures!D1682)</f>
        <v xml:space="preserve"> - </v>
      </c>
    </row>
    <row r="1618" spans="17:17" x14ac:dyDescent="0.25">
      <c r="Q1618" t="str">
        <f>CONCATENATE(Measures!B1683&amp;" - "&amp;Measures!D1683)</f>
        <v xml:space="preserve"> - </v>
      </c>
    </row>
    <row r="1619" spans="17:17" x14ac:dyDescent="0.25">
      <c r="Q1619" t="str">
        <f>CONCATENATE(Measures!B1684&amp;" - "&amp;Measures!D1684)</f>
        <v xml:space="preserve"> - </v>
      </c>
    </row>
    <row r="1620" spans="17:17" x14ac:dyDescent="0.25">
      <c r="Q1620" t="str">
        <f>CONCATENATE(Measures!B1685&amp;" - "&amp;Measures!D1685)</f>
        <v xml:space="preserve"> - </v>
      </c>
    </row>
    <row r="1621" spans="17:17" x14ac:dyDescent="0.25">
      <c r="Q1621" t="str">
        <f>CONCATENATE(Measures!B1686&amp;" - "&amp;Measures!D1686)</f>
        <v xml:space="preserve"> - </v>
      </c>
    </row>
    <row r="1622" spans="17:17" x14ac:dyDescent="0.25">
      <c r="Q1622" t="str">
        <f>CONCATENATE(Measures!B1687&amp;" - "&amp;Measures!D1687)</f>
        <v xml:space="preserve"> - </v>
      </c>
    </row>
    <row r="1623" spans="17:17" x14ac:dyDescent="0.25">
      <c r="Q1623" t="str">
        <f>CONCATENATE(Measures!B1688&amp;" - "&amp;Measures!D1688)</f>
        <v xml:space="preserve"> - </v>
      </c>
    </row>
    <row r="1624" spans="17:17" x14ac:dyDescent="0.25">
      <c r="Q1624" t="str">
        <f>CONCATENATE(Measures!B1689&amp;" - "&amp;Measures!D1689)</f>
        <v xml:space="preserve"> - </v>
      </c>
    </row>
    <row r="1625" spans="17:17" x14ac:dyDescent="0.25">
      <c r="Q1625" t="str">
        <f>CONCATENATE(Measures!B1690&amp;" - "&amp;Measures!D1690)</f>
        <v xml:space="preserve"> - </v>
      </c>
    </row>
    <row r="1626" spans="17:17" x14ac:dyDescent="0.25">
      <c r="Q1626" t="str">
        <f>CONCATENATE(Measures!B1691&amp;" - "&amp;Measures!D1691)</f>
        <v xml:space="preserve"> - </v>
      </c>
    </row>
    <row r="1627" spans="17:17" x14ac:dyDescent="0.25">
      <c r="Q1627" t="str">
        <f>CONCATENATE(Measures!B1692&amp;" - "&amp;Measures!D1692)</f>
        <v xml:space="preserve"> - </v>
      </c>
    </row>
    <row r="1628" spans="17:17" x14ac:dyDescent="0.25">
      <c r="Q1628" t="str">
        <f>CONCATENATE(Measures!B1693&amp;" - "&amp;Measures!D1693)</f>
        <v xml:space="preserve"> - </v>
      </c>
    </row>
    <row r="1629" spans="17:17" x14ac:dyDescent="0.25">
      <c r="Q1629" t="str">
        <f>CONCATENATE(Measures!B1694&amp;" - "&amp;Measures!D1694)</f>
        <v xml:space="preserve"> - </v>
      </c>
    </row>
    <row r="1630" spans="17:17" x14ac:dyDescent="0.25">
      <c r="Q1630" t="str">
        <f>CONCATENATE(Measures!B1695&amp;" - "&amp;Measures!D1695)</f>
        <v xml:space="preserve"> - </v>
      </c>
    </row>
    <row r="1631" spans="17:17" x14ac:dyDescent="0.25">
      <c r="Q1631" t="str">
        <f>CONCATENATE(Measures!B1696&amp;" - "&amp;Measures!D1696)</f>
        <v xml:space="preserve"> - </v>
      </c>
    </row>
    <row r="1632" spans="17:17" x14ac:dyDescent="0.25">
      <c r="Q1632" t="str">
        <f>CONCATENATE(Measures!B1697&amp;" - "&amp;Measures!D1697)</f>
        <v xml:space="preserve"> - </v>
      </c>
    </row>
    <row r="1633" spans="17:17" x14ac:dyDescent="0.25">
      <c r="Q1633" t="str">
        <f>CONCATENATE(Measures!B1698&amp;" - "&amp;Measures!D1698)</f>
        <v xml:space="preserve"> - </v>
      </c>
    </row>
    <row r="1634" spans="17:17" x14ac:dyDescent="0.25">
      <c r="Q1634" t="str">
        <f>CONCATENATE(Measures!B1699&amp;" - "&amp;Measures!D1699)</f>
        <v xml:space="preserve"> - </v>
      </c>
    </row>
    <row r="1635" spans="17:17" x14ac:dyDescent="0.25">
      <c r="Q1635" t="str">
        <f>CONCATENATE(Measures!B1700&amp;" - "&amp;Measures!D1700)</f>
        <v xml:space="preserve"> - </v>
      </c>
    </row>
    <row r="1636" spans="17:17" x14ac:dyDescent="0.25">
      <c r="Q1636" t="str">
        <f>CONCATENATE(Measures!B1701&amp;" - "&amp;Measures!D1701)</f>
        <v xml:space="preserve"> - </v>
      </c>
    </row>
    <row r="1637" spans="17:17" x14ac:dyDescent="0.25">
      <c r="Q1637" t="str">
        <f>CONCATENATE(Measures!B1702&amp;" - "&amp;Measures!D1702)</f>
        <v xml:space="preserve"> - </v>
      </c>
    </row>
    <row r="1638" spans="17:17" x14ac:dyDescent="0.25">
      <c r="Q1638" t="str">
        <f>CONCATENATE(Measures!B1703&amp;" - "&amp;Measures!D1703)</f>
        <v xml:space="preserve"> - </v>
      </c>
    </row>
    <row r="1639" spans="17:17" x14ac:dyDescent="0.25">
      <c r="Q1639" t="str">
        <f>CONCATENATE(Measures!B1704&amp;" - "&amp;Measures!D1704)</f>
        <v xml:space="preserve"> - </v>
      </c>
    </row>
    <row r="1640" spans="17:17" x14ac:dyDescent="0.25">
      <c r="Q1640" t="str">
        <f>CONCATENATE(Measures!B1705&amp;" - "&amp;Measures!D1705)</f>
        <v xml:space="preserve"> - </v>
      </c>
    </row>
    <row r="1641" spans="17:17" x14ac:dyDescent="0.25">
      <c r="Q1641" t="str">
        <f>CONCATENATE(Measures!B1706&amp;" - "&amp;Measures!D1706)</f>
        <v xml:space="preserve"> - </v>
      </c>
    </row>
    <row r="1642" spans="17:17" x14ac:dyDescent="0.25">
      <c r="Q1642" t="str">
        <f>CONCATENATE(Measures!B1707&amp;" - "&amp;Measures!D1707)</f>
        <v xml:space="preserve"> - </v>
      </c>
    </row>
    <row r="1643" spans="17:17" x14ac:dyDescent="0.25">
      <c r="Q1643" t="str">
        <f>CONCATENATE(Measures!B1708&amp;" - "&amp;Measures!D1708)</f>
        <v xml:space="preserve"> - </v>
      </c>
    </row>
    <row r="1644" spans="17:17" x14ac:dyDescent="0.25">
      <c r="Q1644" t="str">
        <f>CONCATENATE(Measures!B1709&amp;" - "&amp;Measures!D1709)</f>
        <v xml:space="preserve"> - </v>
      </c>
    </row>
    <row r="1645" spans="17:17" x14ac:dyDescent="0.25">
      <c r="Q1645" t="str">
        <f>CONCATENATE(Measures!B1710&amp;" - "&amp;Measures!D1710)</f>
        <v xml:space="preserve"> - </v>
      </c>
    </row>
    <row r="1646" spans="17:17" x14ac:dyDescent="0.25">
      <c r="Q1646" t="str">
        <f>CONCATENATE(Measures!B1711&amp;" - "&amp;Measures!D1711)</f>
        <v xml:space="preserve"> - </v>
      </c>
    </row>
    <row r="1647" spans="17:17" x14ac:dyDescent="0.25">
      <c r="Q1647" t="str">
        <f>CONCATENATE(Measures!B1712&amp;" - "&amp;Measures!D1712)</f>
        <v xml:space="preserve"> - </v>
      </c>
    </row>
    <row r="1648" spans="17:17" x14ac:dyDescent="0.25">
      <c r="Q1648" t="str">
        <f>CONCATENATE(Measures!B1713&amp;" - "&amp;Measures!D1713)</f>
        <v xml:space="preserve"> - </v>
      </c>
    </row>
    <row r="1649" spans="17:17" x14ac:dyDescent="0.25">
      <c r="Q1649" t="str">
        <f>CONCATENATE(Measures!B1714&amp;" - "&amp;Measures!D1714)</f>
        <v xml:space="preserve"> - </v>
      </c>
    </row>
    <row r="1650" spans="17:17" x14ac:dyDescent="0.25">
      <c r="Q1650" t="str">
        <f>CONCATENATE(Measures!B1715&amp;" - "&amp;Measures!D1715)</f>
        <v xml:space="preserve"> - </v>
      </c>
    </row>
    <row r="1651" spans="17:17" x14ac:dyDescent="0.25">
      <c r="Q1651" t="str">
        <f>CONCATENATE(Measures!B1716&amp;" - "&amp;Measures!D1716)</f>
        <v xml:space="preserve"> - </v>
      </c>
    </row>
    <row r="1652" spans="17:17" x14ac:dyDescent="0.25">
      <c r="Q1652" t="str">
        <f>CONCATENATE(Measures!B1717&amp;" - "&amp;Measures!D1717)</f>
        <v xml:space="preserve"> - </v>
      </c>
    </row>
    <row r="1653" spans="17:17" x14ac:dyDescent="0.25">
      <c r="Q1653" t="str">
        <f>CONCATENATE(Measures!B1718&amp;" - "&amp;Measures!D1718)</f>
        <v xml:space="preserve"> - </v>
      </c>
    </row>
    <row r="1654" spans="17:17" x14ac:dyDescent="0.25">
      <c r="Q1654" t="str">
        <f>CONCATENATE(Measures!B1719&amp;" - "&amp;Measures!D1719)</f>
        <v xml:space="preserve"> - </v>
      </c>
    </row>
    <row r="1655" spans="17:17" x14ac:dyDescent="0.25">
      <c r="Q1655" t="str">
        <f>CONCATENATE(Measures!B1720&amp;" - "&amp;Measures!D1720)</f>
        <v xml:space="preserve"> - </v>
      </c>
    </row>
    <row r="1656" spans="17:17" x14ac:dyDescent="0.25">
      <c r="Q1656" t="str">
        <f>CONCATENATE(Measures!B1721&amp;" - "&amp;Measures!D1721)</f>
        <v xml:space="preserve"> - </v>
      </c>
    </row>
    <row r="1657" spans="17:17" x14ac:dyDescent="0.25">
      <c r="Q1657" t="str">
        <f>CONCATENATE(Measures!B1722&amp;" - "&amp;Measures!D1722)</f>
        <v xml:space="preserve"> - </v>
      </c>
    </row>
    <row r="1658" spans="17:17" x14ac:dyDescent="0.25">
      <c r="Q1658" t="str">
        <f>CONCATENATE(Measures!B1723&amp;" - "&amp;Measures!D1723)</f>
        <v xml:space="preserve"> - </v>
      </c>
    </row>
    <row r="1659" spans="17:17" x14ac:dyDescent="0.25">
      <c r="Q1659" t="str">
        <f>CONCATENATE(Measures!B1724&amp;" - "&amp;Measures!D1724)</f>
        <v xml:space="preserve"> - </v>
      </c>
    </row>
    <row r="1660" spans="17:17" x14ac:dyDescent="0.25">
      <c r="Q1660" t="str">
        <f>CONCATENATE(Measures!B1725&amp;" - "&amp;Measures!D1725)</f>
        <v xml:space="preserve"> - </v>
      </c>
    </row>
    <row r="1661" spans="17:17" x14ac:dyDescent="0.25">
      <c r="Q1661" t="str">
        <f>CONCATENATE(Measures!B1726&amp;" - "&amp;Measures!D1726)</f>
        <v xml:space="preserve"> - </v>
      </c>
    </row>
    <row r="1662" spans="17:17" x14ac:dyDescent="0.25">
      <c r="Q1662" t="str">
        <f>CONCATENATE(Measures!B1727&amp;" - "&amp;Measures!D1727)</f>
        <v xml:space="preserve"> - </v>
      </c>
    </row>
    <row r="1663" spans="17:17" x14ac:dyDescent="0.25">
      <c r="Q1663" t="str">
        <f>CONCATENATE(Measures!B1728&amp;" - "&amp;Measures!D1728)</f>
        <v xml:space="preserve"> - </v>
      </c>
    </row>
    <row r="1664" spans="17:17" x14ac:dyDescent="0.25">
      <c r="Q1664" t="str">
        <f>CONCATENATE(Measures!B1729&amp;" - "&amp;Measures!D1729)</f>
        <v xml:space="preserve"> - </v>
      </c>
    </row>
    <row r="1665" spans="17:17" x14ac:dyDescent="0.25">
      <c r="Q1665" t="str">
        <f>CONCATENATE(Measures!B1730&amp;" - "&amp;Measures!D1730)</f>
        <v xml:space="preserve"> - </v>
      </c>
    </row>
    <row r="1666" spans="17:17" x14ac:dyDescent="0.25">
      <c r="Q1666" t="str">
        <f>CONCATENATE(Measures!B1731&amp;" - "&amp;Measures!D1731)</f>
        <v xml:space="preserve"> - </v>
      </c>
    </row>
    <row r="1667" spans="17:17" x14ac:dyDescent="0.25">
      <c r="Q1667" t="str">
        <f>CONCATENATE(Measures!B1732&amp;" - "&amp;Measures!D1732)</f>
        <v xml:space="preserve"> - </v>
      </c>
    </row>
    <row r="1668" spans="17:17" x14ac:dyDescent="0.25">
      <c r="Q1668" t="str">
        <f>CONCATENATE(Measures!B1733&amp;" - "&amp;Measures!D1733)</f>
        <v xml:space="preserve"> - </v>
      </c>
    </row>
    <row r="1669" spans="17:17" x14ac:dyDescent="0.25">
      <c r="Q1669" t="str">
        <f>CONCATENATE(Measures!B1734&amp;" - "&amp;Measures!D1734)</f>
        <v xml:space="preserve"> - </v>
      </c>
    </row>
    <row r="1670" spans="17:17" x14ac:dyDescent="0.25">
      <c r="Q1670" t="str">
        <f>CONCATENATE(Measures!B1735&amp;" - "&amp;Measures!D1735)</f>
        <v xml:space="preserve"> - </v>
      </c>
    </row>
    <row r="1671" spans="17:17" x14ac:dyDescent="0.25">
      <c r="Q1671" t="str">
        <f>CONCATENATE(Measures!B1736&amp;" - "&amp;Measures!D1736)</f>
        <v xml:space="preserve"> - </v>
      </c>
    </row>
    <row r="1672" spans="17:17" x14ac:dyDescent="0.25">
      <c r="Q1672" t="str">
        <f>CONCATENATE(Measures!B1737&amp;" - "&amp;Measures!D1737)</f>
        <v xml:space="preserve"> - </v>
      </c>
    </row>
    <row r="1673" spans="17:17" x14ac:dyDescent="0.25">
      <c r="Q1673" t="str">
        <f>CONCATENATE(Measures!B1738&amp;" - "&amp;Measures!D1738)</f>
        <v xml:space="preserve"> - </v>
      </c>
    </row>
    <row r="1674" spans="17:17" x14ac:dyDescent="0.25">
      <c r="Q1674" t="str">
        <f>CONCATENATE(Measures!B1739&amp;" - "&amp;Measures!D1739)</f>
        <v xml:space="preserve"> - </v>
      </c>
    </row>
    <row r="1675" spans="17:17" x14ac:dyDescent="0.25">
      <c r="Q1675" t="str">
        <f>CONCATENATE(Measures!B1740&amp;" - "&amp;Measures!D1740)</f>
        <v xml:space="preserve"> - </v>
      </c>
    </row>
    <row r="1676" spans="17:17" x14ac:dyDescent="0.25">
      <c r="Q1676" t="str">
        <f>CONCATENATE(Measures!B1741&amp;" - "&amp;Measures!D1741)</f>
        <v xml:space="preserve"> - </v>
      </c>
    </row>
    <row r="1677" spans="17:17" x14ac:dyDescent="0.25">
      <c r="Q1677" t="str">
        <f>CONCATENATE(Measures!B1742&amp;" - "&amp;Measures!D1742)</f>
        <v xml:space="preserve"> - </v>
      </c>
    </row>
    <row r="1678" spans="17:17" x14ac:dyDescent="0.25">
      <c r="Q1678" t="str">
        <f>CONCATENATE(Measures!B1743&amp;" - "&amp;Measures!D1743)</f>
        <v xml:space="preserve"> - </v>
      </c>
    </row>
    <row r="1679" spans="17:17" x14ac:dyDescent="0.25">
      <c r="Q1679" t="str">
        <f>CONCATENATE(Measures!B1744&amp;" - "&amp;Measures!D1744)</f>
        <v xml:space="preserve"> - </v>
      </c>
    </row>
    <row r="1680" spans="17:17" x14ac:dyDescent="0.25">
      <c r="Q1680" t="str">
        <f>CONCATENATE(Measures!B1745&amp;" - "&amp;Measures!D1745)</f>
        <v xml:space="preserve"> - </v>
      </c>
    </row>
    <row r="1681" spans="17:17" x14ac:dyDescent="0.25">
      <c r="Q1681" t="str">
        <f>CONCATENATE(Measures!B1746&amp;" - "&amp;Measures!D1746)</f>
        <v xml:space="preserve"> - </v>
      </c>
    </row>
    <row r="1682" spans="17:17" x14ac:dyDescent="0.25">
      <c r="Q1682" t="str">
        <f>CONCATENATE(Measures!B1747&amp;" - "&amp;Measures!D1747)</f>
        <v xml:space="preserve"> - </v>
      </c>
    </row>
    <row r="1683" spans="17:17" x14ac:dyDescent="0.25">
      <c r="Q1683" t="str">
        <f>CONCATENATE(Measures!B1748&amp;" - "&amp;Measures!D1748)</f>
        <v xml:space="preserve"> - </v>
      </c>
    </row>
    <row r="1684" spans="17:17" x14ac:dyDescent="0.25">
      <c r="Q1684" t="str">
        <f>CONCATENATE(Measures!B1749&amp;" - "&amp;Measures!D1749)</f>
        <v xml:space="preserve"> - </v>
      </c>
    </row>
    <row r="1685" spans="17:17" x14ac:dyDescent="0.25">
      <c r="Q1685" t="str">
        <f>CONCATENATE(Measures!B1750&amp;" - "&amp;Measures!D1750)</f>
        <v xml:space="preserve"> - </v>
      </c>
    </row>
    <row r="1686" spans="17:17" x14ac:dyDescent="0.25">
      <c r="Q1686" t="str">
        <f>CONCATENATE(Measures!B1751&amp;" - "&amp;Measures!D1751)</f>
        <v xml:space="preserve"> - </v>
      </c>
    </row>
    <row r="1687" spans="17:17" x14ac:dyDescent="0.25">
      <c r="Q1687" t="str">
        <f>CONCATENATE(Measures!B1752&amp;" - "&amp;Measures!D1752)</f>
        <v xml:space="preserve"> - </v>
      </c>
    </row>
    <row r="1688" spans="17:17" x14ac:dyDescent="0.25">
      <c r="Q1688" t="str">
        <f>CONCATENATE(Measures!B1753&amp;" - "&amp;Measures!D1753)</f>
        <v xml:space="preserve"> - </v>
      </c>
    </row>
    <row r="1689" spans="17:17" x14ac:dyDescent="0.25">
      <c r="Q1689" t="str">
        <f>CONCATENATE(Measures!B1754&amp;" - "&amp;Measures!D1754)</f>
        <v xml:space="preserve"> - </v>
      </c>
    </row>
    <row r="1690" spans="17:17" x14ac:dyDescent="0.25">
      <c r="Q1690" t="str">
        <f>CONCATENATE(Measures!B1755&amp;" - "&amp;Measures!D1755)</f>
        <v xml:space="preserve"> - </v>
      </c>
    </row>
    <row r="1691" spans="17:17" x14ac:dyDescent="0.25">
      <c r="Q1691" t="str">
        <f>CONCATENATE(Measures!B1756&amp;" - "&amp;Measures!D1756)</f>
        <v xml:space="preserve"> - </v>
      </c>
    </row>
    <row r="1692" spans="17:17" x14ac:dyDescent="0.25">
      <c r="Q1692" t="str">
        <f>CONCATENATE(Measures!B1757&amp;" - "&amp;Measures!D1757)</f>
        <v xml:space="preserve"> - </v>
      </c>
    </row>
    <row r="1693" spans="17:17" x14ac:dyDescent="0.25">
      <c r="Q1693" t="str">
        <f>CONCATENATE(Measures!B1758&amp;" - "&amp;Measures!D1758)</f>
        <v xml:space="preserve"> - </v>
      </c>
    </row>
    <row r="1694" spans="17:17" x14ac:dyDescent="0.25">
      <c r="Q1694" t="str">
        <f>CONCATENATE(Measures!B1759&amp;" - "&amp;Measures!D1759)</f>
        <v xml:space="preserve"> - </v>
      </c>
    </row>
    <row r="1695" spans="17:17" x14ac:dyDescent="0.25">
      <c r="Q1695" t="str">
        <f>CONCATENATE(Measures!B1760&amp;" - "&amp;Measures!D1760)</f>
        <v xml:space="preserve"> - </v>
      </c>
    </row>
    <row r="1696" spans="17:17" x14ac:dyDescent="0.25">
      <c r="Q1696" t="str">
        <f>CONCATENATE(Measures!B1761&amp;" - "&amp;Measures!D1761)</f>
        <v xml:space="preserve"> - </v>
      </c>
    </row>
    <row r="1697" spans="17:17" x14ac:dyDescent="0.25">
      <c r="Q1697" t="str">
        <f>CONCATENATE(Measures!B1762&amp;" - "&amp;Measures!D1762)</f>
        <v xml:space="preserve"> - </v>
      </c>
    </row>
    <row r="1698" spans="17:17" x14ac:dyDescent="0.25">
      <c r="Q1698" t="str">
        <f>CONCATENATE(Measures!B1763&amp;" - "&amp;Measures!D1763)</f>
        <v xml:space="preserve"> - </v>
      </c>
    </row>
    <row r="1699" spans="17:17" x14ac:dyDescent="0.25">
      <c r="Q1699" t="str">
        <f>CONCATENATE(Measures!B1764&amp;" - "&amp;Measures!D1764)</f>
        <v xml:space="preserve"> - </v>
      </c>
    </row>
    <row r="1700" spans="17:17" x14ac:dyDescent="0.25">
      <c r="Q1700" t="str">
        <f>CONCATENATE(Measures!B1765&amp;" - "&amp;Measures!D1765)</f>
        <v xml:space="preserve"> - </v>
      </c>
    </row>
    <row r="1701" spans="17:17" x14ac:dyDescent="0.25">
      <c r="Q1701" t="str">
        <f>CONCATENATE(Measures!B1766&amp;" - "&amp;Measures!D1766)</f>
        <v xml:space="preserve"> - </v>
      </c>
    </row>
    <row r="1702" spans="17:17" x14ac:dyDescent="0.25">
      <c r="Q1702" t="str">
        <f>CONCATENATE(Measures!B1767&amp;" - "&amp;Measures!D1767)</f>
        <v xml:space="preserve"> - </v>
      </c>
    </row>
    <row r="1703" spans="17:17" x14ac:dyDescent="0.25">
      <c r="Q1703" t="str">
        <f>CONCATENATE(Measures!B1768&amp;" - "&amp;Measures!D1768)</f>
        <v xml:space="preserve"> - </v>
      </c>
    </row>
    <row r="1704" spans="17:17" x14ac:dyDescent="0.25">
      <c r="Q1704" t="str">
        <f>CONCATENATE(Measures!B1769&amp;" - "&amp;Measures!D1769)</f>
        <v xml:space="preserve"> - </v>
      </c>
    </row>
    <row r="1705" spans="17:17" x14ac:dyDescent="0.25">
      <c r="Q1705" t="str">
        <f>CONCATENATE(Measures!B1770&amp;" - "&amp;Measures!D1770)</f>
        <v xml:space="preserve"> - </v>
      </c>
    </row>
    <row r="1706" spans="17:17" x14ac:dyDescent="0.25">
      <c r="Q1706" t="str">
        <f>CONCATENATE(Measures!B1771&amp;" - "&amp;Measures!D1771)</f>
        <v xml:space="preserve"> - </v>
      </c>
    </row>
    <row r="1707" spans="17:17" x14ac:dyDescent="0.25">
      <c r="Q1707" t="str">
        <f>CONCATENATE(Measures!B1772&amp;" - "&amp;Measures!D1772)</f>
        <v xml:space="preserve"> - </v>
      </c>
    </row>
    <row r="1708" spans="17:17" x14ac:dyDescent="0.25">
      <c r="Q1708" t="str">
        <f>CONCATENATE(Measures!B1773&amp;" - "&amp;Measures!D1773)</f>
        <v xml:space="preserve"> - </v>
      </c>
    </row>
    <row r="1709" spans="17:17" x14ac:dyDescent="0.25">
      <c r="Q1709" t="str">
        <f>CONCATENATE(Measures!B1774&amp;" - "&amp;Measures!D1774)</f>
        <v xml:space="preserve"> - </v>
      </c>
    </row>
    <row r="1710" spans="17:17" x14ac:dyDescent="0.25">
      <c r="Q1710" t="str">
        <f>CONCATENATE(Measures!B1775&amp;" - "&amp;Measures!D1775)</f>
        <v xml:space="preserve"> - </v>
      </c>
    </row>
    <row r="1711" spans="17:17" x14ac:dyDescent="0.25">
      <c r="Q1711" t="str">
        <f>CONCATENATE(Measures!B1776&amp;" - "&amp;Measures!D1776)</f>
        <v xml:space="preserve"> - </v>
      </c>
    </row>
    <row r="1712" spans="17:17" x14ac:dyDescent="0.25">
      <c r="Q1712" t="str">
        <f>CONCATENATE(Measures!B1777&amp;" - "&amp;Measures!D1777)</f>
        <v xml:space="preserve"> - </v>
      </c>
    </row>
    <row r="1713" spans="17:17" x14ac:dyDescent="0.25">
      <c r="Q1713" t="str">
        <f>CONCATENATE(Measures!B1778&amp;" - "&amp;Measures!D1778)</f>
        <v xml:space="preserve"> - </v>
      </c>
    </row>
    <row r="1714" spans="17:17" x14ac:dyDescent="0.25">
      <c r="Q1714" t="str">
        <f>CONCATENATE(Measures!B1779&amp;" - "&amp;Measures!D1779)</f>
        <v xml:space="preserve"> - </v>
      </c>
    </row>
    <row r="1715" spans="17:17" x14ac:dyDescent="0.25">
      <c r="Q1715" t="str">
        <f>CONCATENATE(Measures!B1780&amp;" - "&amp;Measures!D1780)</f>
        <v xml:space="preserve"> - </v>
      </c>
    </row>
    <row r="1716" spans="17:17" x14ac:dyDescent="0.25">
      <c r="Q1716" t="str">
        <f>CONCATENATE(Measures!B1781&amp;" - "&amp;Measures!D1781)</f>
        <v xml:space="preserve"> - </v>
      </c>
    </row>
    <row r="1717" spans="17:17" x14ac:dyDescent="0.25">
      <c r="Q1717" t="str">
        <f>CONCATENATE(Measures!B1782&amp;" - "&amp;Measures!D1782)</f>
        <v xml:space="preserve"> - </v>
      </c>
    </row>
    <row r="1718" spans="17:17" x14ac:dyDescent="0.25">
      <c r="Q1718" t="str">
        <f>CONCATENATE(Measures!B1783&amp;" - "&amp;Measures!D1783)</f>
        <v xml:space="preserve"> - </v>
      </c>
    </row>
    <row r="1719" spans="17:17" x14ac:dyDescent="0.25">
      <c r="Q1719" t="str">
        <f>CONCATENATE(Measures!B1784&amp;" - "&amp;Measures!D1784)</f>
        <v xml:space="preserve"> - </v>
      </c>
    </row>
    <row r="1720" spans="17:17" x14ac:dyDescent="0.25">
      <c r="Q1720" t="str">
        <f>CONCATENATE(Measures!B1785&amp;" - "&amp;Measures!D1785)</f>
        <v xml:space="preserve"> - </v>
      </c>
    </row>
    <row r="1721" spans="17:17" x14ac:dyDescent="0.25">
      <c r="Q1721" t="str">
        <f>CONCATENATE(Measures!B1786&amp;" - "&amp;Measures!D1786)</f>
        <v xml:space="preserve"> - </v>
      </c>
    </row>
    <row r="1722" spans="17:17" x14ac:dyDescent="0.25">
      <c r="Q1722" t="str">
        <f>CONCATENATE(Measures!B1787&amp;" - "&amp;Measures!D1787)</f>
        <v xml:space="preserve"> - </v>
      </c>
    </row>
    <row r="1723" spans="17:17" x14ac:dyDescent="0.25">
      <c r="Q1723" t="str">
        <f>CONCATENATE(Measures!B1788&amp;" - "&amp;Measures!D1788)</f>
        <v xml:space="preserve"> - </v>
      </c>
    </row>
    <row r="1724" spans="17:17" x14ac:dyDescent="0.25">
      <c r="Q1724" t="str">
        <f>CONCATENATE(Measures!B1789&amp;" - "&amp;Measures!D1789)</f>
        <v xml:space="preserve"> - </v>
      </c>
    </row>
    <row r="1725" spans="17:17" x14ac:dyDescent="0.25">
      <c r="Q1725" t="str">
        <f>CONCATENATE(Measures!B1790&amp;" - "&amp;Measures!D1790)</f>
        <v xml:space="preserve"> - </v>
      </c>
    </row>
    <row r="1726" spans="17:17" x14ac:dyDescent="0.25">
      <c r="Q1726" t="str">
        <f>CONCATENATE(Measures!B1791&amp;" - "&amp;Measures!D1791)</f>
        <v xml:space="preserve"> - </v>
      </c>
    </row>
    <row r="1727" spans="17:17" x14ac:dyDescent="0.25">
      <c r="Q1727" t="str">
        <f>CONCATENATE(Measures!B1792&amp;" - "&amp;Measures!D1792)</f>
        <v xml:space="preserve"> - </v>
      </c>
    </row>
    <row r="1728" spans="17:17" x14ac:dyDescent="0.25">
      <c r="Q1728" t="str">
        <f>CONCATENATE(Measures!B1793&amp;" - "&amp;Measures!D1793)</f>
        <v xml:space="preserve"> - </v>
      </c>
    </row>
    <row r="1729" spans="17:17" x14ac:dyDescent="0.25">
      <c r="Q1729" t="str">
        <f>CONCATENATE(Measures!B1794&amp;" - "&amp;Measures!D1794)</f>
        <v xml:space="preserve"> - </v>
      </c>
    </row>
    <row r="1730" spans="17:17" x14ac:dyDescent="0.25">
      <c r="Q1730" t="str">
        <f>CONCATENATE(Measures!B1795&amp;" - "&amp;Measures!D1795)</f>
        <v xml:space="preserve"> - </v>
      </c>
    </row>
    <row r="1731" spans="17:17" x14ac:dyDescent="0.25">
      <c r="Q1731" t="str">
        <f>CONCATENATE(Measures!B1796&amp;" - "&amp;Measures!D1796)</f>
        <v xml:space="preserve"> - </v>
      </c>
    </row>
    <row r="1732" spans="17:17" x14ac:dyDescent="0.25">
      <c r="Q1732" t="str">
        <f>CONCATENATE(Measures!B1797&amp;" - "&amp;Measures!D1797)</f>
        <v xml:space="preserve"> - </v>
      </c>
    </row>
    <row r="1733" spans="17:17" x14ac:dyDescent="0.25">
      <c r="Q1733" t="str">
        <f>CONCATENATE(Measures!B1798&amp;" - "&amp;Measures!D1798)</f>
        <v xml:space="preserve"> - </v>
      </c>
    </row>
    <row r="1734" spans="17:17" x14ac:dyDescent="0.25">
      <c r="Q1734" t="str">
        <f>CONCATENATE(Measures!B1799&amp;" - "&amp;Measures!D1799)</f>
        <v xml:space="preserve"> - </v>
      </c>
    </row>
    <row r="1735" spans="17:17" x14ac:dyDescent="0.25">
      <c r="Q1735" t="str">
        <f>CONCATENATE(Measures!B1800&amp;" - "&amp;Measures!D1800)</f>
        <v xml:space="preserve"> - </v>
      </c>
    </row>
    <row r="1736" spans="17:17" x14ac:dyDescent="0.25">
      <c r="Q1736" t="str">
        <f>CONCATENATE(Measures!B1801&amp;" - "&amp;Measures!D1801)</f>
        <v xml:space="preserve"> - </v>
      </c>
    </row>
    <row r="1737" spans="17:17" x14ac:dyDescent="0.25">
      <c r="Q1737" t="str">
        <f>CONCATENATE(Measures!B1802&amp;" - "&amp;Measures!D1802)</f>
        <v xml:space="preserve"> - </v>
      </c>
    </row>
    <row r="1738" spans="17:17" x14ac:dyDescent="0.25">
      <c r="Q1738" t="str">
        <f>CONCATENATE(Measures!B1803&amp;" - "&amp;Measures!D1803)</f>
        <v xml:space="preserve"> - </v>
      </c>
    </row>
    <row r="1739" spans="17:17" x14ac:dyDescent="0.25">
      <c r="Q1739" t="str">
        <f>CONCATENATE(Measures!B1804&amp;" - "&amp;Measures!D1804)</f>
        <v xml:space="preserve"> - </v>
      </c>
    </row>
    <row r="1740" spans="17:17" x14ac:dyDescent="0.25">
      <c r="Q1740" t="str">
        <f>CONCATENATE(Measures!B1805&amp;" - "&amp;Measures!D1805)</f>
        <v xml:space="preserve"> - </v>
      </c>
    </row>
    <row r="1741" spans="17:17" x14ac:dyDescent="0.25">
      <c r="Q1741" t="str">
        <f>CONCATENATE(Measures!B1806&amp;" - "&amp;Measures!D1806)</f>
        <v xml:space="preserve"> - </v>
      </c>
    </row>
    <row r="1742" spans="17:17" x14ac:dyDescent="0.25">
      <c r="Q1742" t="str">
        <f>CONCATENATE(Measures!B1807&amp;" - "&amp;Measures!D1807)</f>
        <v xml:space="preserve"> - </v>
      </c>
    </row>
    <row r="1743" spans="17:17" x14ac:dyDescent="0.25">
      <c r="Q1743" t="str">
        <f>CONCATENATE(Measures!B1808&amp;" - "&amp;Measures!D1808)</f>
        <v xml:space="preserve"> - </v>
      </c>
    </row>
    <row r="1744" spans="17:17" x14ac:dyDescent="0.25">
      <c r="Q1744" t="str">
        <f>CONCATENATE(Measures!B1809&amp;" - "&amp;Measures!D1809)</f>
        <v xml:space="preserve"> - </v>
      </c>
    </row>
    <row r="1745" spans="17:17" x14ac:dyDescent="0.25">
      <c r="Q1745" t="str">
        <f>CONCATENATE(Measures!B1810&amp;" - "&amp;Measures!D1810)</f>
        <v xml:space="preserve"> - </v>
      </c>
    </row>
    <row r="1746" spans="17:17" x14ac:dyDescent="0.25">
      <c r="Q1746" t="str">
        <f>CONCATENATE(Measures!B1811&amp;" - "&amp;Measures!D1811)</f>
        <v xml:space="preserve"> - </v>
      </c>
    </row>
    <row r="1747" spans="17:17" x14ac:dyDescent="0.25">
      <c r="Q1747" t="str">
        <f>CONCATENATE(Measures!B1812&amp;" - "&amp;Measures!D1812)</f>
        <v xml:space="preserve"> - </v>
      </c>
    </row>
    <row r="1748" spans="17:17" x14ac:dyDescent="0.25">
      <c r="Q1748" t="str">
        <f>CONCATENATE(Measures!B1813&amp;" - "&amp;Measures!D1813)</f>
        <v xml:space="preserve"> - </v>
      </c>
    </row>
    <row r="1749" spans="17:17" x14ac:dyDescent="0.25">
      <c r="Q1749" t="str">
        <f>CONCATENATE(Measures!B1814&amp;" - "&amp;Measures!D1814)</f>
        <v xml:space="preserve"> - </v>
      </c>
    </row>
    <row r="1750" spans="17:17" x14ac:dyDescent="0.25">
      <c r="Q1750" t="str">
        <f>CONCATENATE(Measures!B1815&amp;" - "&amp;Measures!D1815)</f>
        <v xml:space="preserve"> - </v>
      </c>
    </row>
    <row r="1751" spans="17:17" x14ac:dyDescent="0.25">
      <c r="Q1751" t="str">
        <f>CONCATENATE(Measures!B1816&amp;" - "&amp;Measures!D1816)</f>
        <v xml:space="preserve"> - </v>
      </c>
    </row>
    <row r="1752" spans="17:17" x14ac:dyDescent="0.25">
      <c r="Q1752" t="str">
        <f>CONCATENATE(Measures!B1817&amp;" - "&amp;Measures!D1817)</f>
        <v xml:space="preserve"> - </v>
      </c>
    </row>
    <row r="1753" spans="17:17" x14ac:dyDescent="0.25">
      <c r="Q1753" t="str">
        <f>CONCATENATE(Measures!B1818&amp;" - "&amp;Measures!D1818)</f>
        <v xml:space="preserve"> - </v>
      </c>
    </row>
    <row r="1754" spans="17:17" x14ac:dyDescent="0.25">
      <c r="Q1754" t="str">
        <f>CONCATENATE(Measures!B1819&amp;" - "&amp;Measures!D1819)</f>
        <v xml:space="preserve"> - </v>
      </c>
    </row>
    <row r="1755" spans="17:17" x14ac:dyDescent="0.25">
      <c r="Q1755" t="str">
        <f>CONCATENATE(Measures!B1820&amp;" - "&amp;Measures!D1820)</f>
        <v xml:space="preserve"> - </v>
      </c>
    </row>
    <row r="1756" spans="17:17" x14ac:dyDescent="0.25">
      <c r="Q1756" t="str">
        <f>CONCATENATE(Measures!B1821&amp;" - "&amp;Measures!D1821)</f>
        <v xml:space="preserve"> - </v>
      </c>
    </row>
    <row r="1757" spans="17:17" x14ac:dyDescent="0.25">
      <c r="Q1757" t="str">
        <f>CONCATENATE(Measures!B1822&amp;" - "&amp;Measures!D1822)</f>
        <v xml:space="preserve"> - </v>
      </c>
    </row>
    <row r="1758" spans="17:17" x14ac:dyDescent="0.25">
      <c r="Q1758" t="str">
        <f>CONCATENATE(Measures!B1823&amp;" - "&amp;Measures!D1823)</f>
        <v xml:space="preserve"> - </v>
      </c>
    </row>
    <row r="1759" spans="17:17" x14ac:dyDescent="0.25">
      <c r="Q1759" t="str">
        <f>CONCATENATE(Measures!B1824&amp;" - "&amp;Measures!D1824)</f>
        <v xml:space="preserve"> - </v>
      </c>
    </row>
    <row r="1760" spans="17:17" x14ac:dyDescent="0.25">
      <c r="Q1760" t="str">
        <f>CONCATENATE(Measures!B1825&amp;" - "&amp;Measures!D1825)</f>
        <v xml:space="preserve"> - </v>
      </c>
    </row>
    <row r="1761" spans="17:17" x14ac:dyDescent="0.25">
      <c r="Q1761" t="str">
        <f>CONCATENATE(Measures!B1826&amp;" - "&amp;Measures!D1826)</f>
        <v xml:space="preserve"> - </v>
      </c>
    </row>
    <row r="1762" spans="17:17" x14ac:dyDescent="0.25">
      <c r="Q1762" t="str">
        <f>CONCATENATE(Measures!B1827&amp;" - "&amp;Measures!D1827)</f>
        <v xml:space="preserve"> - </v>
      </c>
    </row>
    <row r="1763" spans="17:17" x14ac:dyDescent="0.25">
      <c r="Q1763" t="str">
        <f>CONCATENATE(Measures!B1828&amp;" - "&amp;Measures!D1828)</f>
        <v xml:space="preserve"> - </v>
      </c>
    </row>
    <row r="1764" spans="17:17" x14ac:dyDescent="0.25">
      <c r="Q1764" t="str">
        <f>CONCATENATE(Measures!B1829&amp;" - "&amp;Measures!D1829)</f>
        <v xml:space="preserve"> - </v>
      </c>
    </row>
    <row r="1765" spans="17:17" x14ac:dyDescent="0.25">
      <c r="Q1765" t="str">
        <f>CONCATENATE(Measures!B1830&amp;" - "&amp;Measures!D1830)</f>
        <v xml:space="preserve"> - </v>
      </c>
    </row>
    <row r="1766" spans="17:17" x14ac:dyDescent="0.25">
      <c r="Q1766" t="str">
        <f>CONCATENATE(Measures!B1831&amp;" - "&amp;Measures!D1831)</f>
        <v xml:space="preserve"> - </v>
      </c>
    </row>
    <row r="1767" spans="17:17" x14ac:dyDescent="0.25">
      <c r="Q1767" t="str">
        <f>CONCATENATE(Measures!B1832&amp;" - "&amp;Measures!D1832)</f>
        <v xml:space="preserve"> - </v>
      </c>
    </row>
    <row r="1768" spans="17:17" x14ac:dyDescent="0.25">
      <c r="Q1768" t="str">
        <f>CONCATENATE(Measures!B1833&amp;" - "&amp;Measures!D1833)</f>
        <v xml:space="preserve"> - </v>
      </c>
    </row>
    <row r="1769" spans="17:17" x14ac:dyDescent="0.25">
      <c r="Q1769" t="str">
        <f>CONCATENATE(Measures!B1834&amp;" - "&amp;Measures!D1834)</f>
        <v xml:space="preserve"> - </v>
      </c>
    </row>
    <row r="1770" spans="17:17" x14ac:dyDescent="0.25">
      <c r="Q1770" t="str">
        <f>CONCATENATE(Measures!B1835&amp;" - "&amp;Measures!D1835)</f>
        <v xml:space="preserve"> - </v>
      </c>
    </row>
    <row r="1771" spans="17:17" x14ac:dyDescent="0.25">
      <c r="Q1771" t="str">
        <f>CONCATENATE(Measures!B1836&amp;" - "&amp;Measures!D1836)</f>
        <v xml:space="preserve"> - </v>
      </c>
    </row>
    <row r="1772" spans="17:17" x14ac:dyDescent="0.25">
      <c r="Q1772" t="str">
        <f>CONCATENATE(Measures!B1837&amp;" - "&amp;Measures!D1837)</f>
        <v xml:space="preserve"> - </v>
      </c>
    </row>
    <row r="1773" spans="17:17" x14ac:dyDescent="0.25">
      <c r="Q1773" t="str">
        <f>CONCATENATE(Measures!B1838&amp;" - "&amp;Measures!D1838)</f>
        <v xml:space="preserve"> - </v>
      </c>
    </row>
    <row r="1774" spans="17:17" x14ac:dyDescent="0.25">
      <c r="Q1774" t="str">
        <f>CONCATENATE(Measures!B1839&amp;" - "&amp;Measures!D1839)</f>
        <v xml:space="preserve"> - </v>
      </c>
    </row>
    <row r="1775" spans="17:17" x14ac:dyDescent="0.25">
      <c r="Q1775" t="str">
        <f>CONCATENATE(Measures!B1840&amp;" - "&amp;Measures!D1840)</f>
        <v xml:space="preserve"> - </v>
      </c>
    </row>
    <row r="1776" spans="17:17" x14ac:dyDescent="0.25">
      <c r="Q1776" t="str">
        <f>CONCATENATE(Measures!B1841&amp;" - "&amp;Measures!D1841)</f>
        <v xml:space="preserve"> - </v>
      </c>
    </row>
    <row r="1777" spans="17:17" x14ac:dyDescent="0.25">
      <c r="Q1777" t="str">
        <f>CONCATENATE(Measures!B1842&amp;" - "&amp;Measures!D1842)</f>
        <v xml:space="preserve"> - </v>
      </c>
    </row>
    <row r="1778" spans="17:17" x14ac:dyDescent="0.25">
      <c r="Q1778" t="str">
        <f>CONCATENATE(Measures!B1843&amp;" - "&amp;Measures!D1843)</f>
        <v xml:space="preserve"> - </v>
      </c>
    </row>
    <row r="1779" spans="17:17" x14ac:dyDescent="0.25">
      <c r="Q1779" t="str">
        <f>CONCATENATE(Measures!B1844&amp;" - "&amp;Measures!D1844)</f>
        <v xml:space="preserve"> - </v>
      </c>
    </row>
    <row r="1780" spans="17:17" x14ac:dyDescent="0.25">
      <c r="Q1780" t="str">
        <f>CONCATENATE(Measures!B1845&amp;" - "&amp;Measures!D1845)</f>
        <v xml:space="preserve"> - </v>
      </c>
    </row>
    <row r="1781" spans="17:17" x14ac:dyDescent="0.25">
      <c r="Q1781" t="str">
        <f>CONCATENATE(Measures!B1846&amp;" - "&amp;Measures!D1846)</f>
        <v xml:space="preserve"> - </v>
      </c>
    </row>
    <row r="1782" spans="17:17" x14ac:dyDescent="0.25">
      <c r="Q1782" t="str">
        <f>CONCATENATE(Measures!B1847&amp;" - "&amp;Measures!D1847)</f>
        <v xml:space="preserve"> - </v>
      </c>
    </row>
    <row r="1783" spans="17:17" x14ac:dyDescent="0.25">
      <c r="Q1783" t="str">
        <f>CONCATENATE(Measures!B1848&amp;" - "&amp;Measures!D1848)</f>
        <v xml:space="preserve"> - </v>
      </c>
    </row>
    <row r="1784" spans="17:17" x14ac:dyDescent="0.25">
      <c r="Q1784" t="str">
        <f>CONCATENATE(Measures!B1849&amp;" - "&amp;Measures!D1849)</f>
        <v xml:space="preserve"> - </v>
      </c>
    </row>
    <row r="1785" spans="17:17" x14ac:dyDescent="0.25">
      <c r="Q1785" t="str">
        <f>CONCATENATE(Measures!B1850&amp;" - "&amp;Measures!D1850)</f>
        <v xml:space="preserve"> - </v>
      </c>
    </row>
    <row r="1786" spans="17:17" x14ac:dyDescent="0.25">
      <c r="Q1786" t="str">
        <f>CONCATENATE(Measures!B1851&amp;" - "&amp;Measures!D1851)</f>
        <v xml:space="preserve"> - </v>
      </c>
    </row>
    <row r="1787" spans="17:17" x14ac:dyDescent="0.25">
      <c r="Q1787" t="str">
        <f>CONCATENATE(Measures!B1852&amp;" - "&amp;Measures!D1852)</f>
        <v xml:space="preserve"> - </v>
      </c>
    </row>
    <row r="1788" spans="17:17" x14ac:dyDescent="0.25">
      <c r="Q1788" t="str">
        <f>CONCATENATE(Measures!B1853&amp;" - "&amp;Measures!D1853)</f>
        <v xml:space="preserve"> - </v>
      </c>
    </row>
    <row r="1789" spans="17:17" x14ac:dyDescent="0.25">
      <c r="Q1789" t="str">
        <f>CONCATENATE(Measures!B1854&amp;" - "&amp;Measures!D1854)</f>
        <v xml:space="preserve"> - </v>
      </c>
    </row>
    <row r="1790" spans="17:17" x14ac:dyDescent="0.25">
      <c r="Q1790" t="str">
        <f>CONCATENATE(Measures!B1855&amp;" - "&amp;Measures!D1855)</f>
        <v xml:space="preserve"> - </v>
      </c>
    </row>
    <row r="1791" spans="17:17" x14ac:dyDescent="0.25">
      <c r="Q1791" t="str">
        <f>CONCATENATE(Measures!B1856&amp;" - "&amp;Measures!D1856)</f>
        <v xml:space="preserve"> - </v>
      </c>
    </row>
    <row r="1792" spans="17:17" x14ac:dyDescent="0.25">
      <c r="Q1792" t="str">
        <f>CONCATENATE(Measures!B1857&amp;" - "&amp;Measures!D1857)</f>
        <v xml:space="preserve"> - </v>
      </c>
    </row>
    <row r="1793" spans="17:17" x14ac:dyDescent="0.25">
      <c r="Q1793" t="str">
        <f>CONCATENATE(Measures!B1858&amp;" - "&amp;Measures!D1858)</f>
        <v xml:space="preserve"> - </v>
      </c>
    </row>
    <row r="1794" spans="17:17" x14ac:dyDescent="0.25">
      <c r="Q1794" t="str">
        <f>CONCATENATE(Measures!B1859&amp;" - "&amp;Measures!D1859)</f>
        <v xml:space="preserve"> - </v>
      </c>
    </row>
    <row r="1795" spans="17:17" x14ac:dyDescent="0.25">
      <c r="Q1795" t="str">
        <f>CONCATENATE(Measures!B1860&amp;" - "&amp;Measures!D1860)</f>
        <v xml:space="preserve"> - </v>
      </c>
    </row>
    <row r="1796" spans="17:17" x14ac:dyDescent="0.25">
      <c r="Q1796" t="str">
        <f>CONCATENATE(Measures!B1861&amp;" - "&amp;Measures!D1861)</f>
        <v xml:space="preserve"> - </v>
      </c>
    </row>
    <row r="1797" spans="17:17" x14ac:dyDescent="0.25">
      <c r="Q1797" t="str">
        <f>CONCATENATE(Measures!B1862&amp;" - "&amp;Measures!D1862)</f>
        <v xml:space="preserve"> - </v>
      </c>
    </row>
    <row r="1798" spans="17:17" x14ac:dyDescent="0.25">
      <c r="Q1798" t="str">
        <f>CONCATENATE(Measures!B1863&amp;" - "&amp;Measures!D1863)</f>
        <v xml:space="preserve"> - </v>
      </c>
    </row>
    <row r="1799" spans="17:17" x14ac:dyDescent="0.25">
      <c r="Q1799" t="str">
        <f>CONCATENATE(Measures!B1864&amp;" - "&amp;Measures!D1864)</f>
        <v xml:space="preserve"> - </v>
      </c>
    </row>
    <row r="1800" spans="17:17" x14ac:dyDescent="0.25">
      <c r="Q1800" t="str">
        <f>CONCATENATE(Measures!B1865&amp;" - "&amp;Measures!D1865)</f>
        <v xml:space="preserve"> - </v>
      </c>
    </row>
    <row r="1801" spans="17:17" x14ac:dyDescent="0.25">
      <c r="Q1801" t="str">
        <f>CONCATENATE(Measures!B1866&amp;" - "&amp;Measures!D1866)</f>
        <v xml:space="preserve"> - </v>
      </c>
    </row>
    <row r="1802" spans="17:17" x14ac:dyDescent="0.25">
      <c r="Q1802" t="str">
        <f>CONCATENATE(Measures!B1867&amp;" - "&amp;Measures!D1867)</f>
        <v xml:space="preserve"> - </v>
      </c>
    </row>
    <row r="1803" spans="17:17" x14ac:dyDescent="0.25">
      <c r="Q1803" t="str">
        <f>CONCATENATE(Measures!B1868&amp;" - "&amp;Measures!D1868)</f>
        <v xml:space="preserve"> - </v>
      </c>
    </row>
    <row r="1804" spans="17:17" x14ac:dyDescent="0.25">
      <c r="Q1804" t="str">
        <f>CONCATENATE(Measures!B1869&amp;" - "&amp;Measures!D1869)</f>
        <v xml:space="preserve"> - </v>
      </c>
    </row>
    <row r="1805" spans="17:17" x14ac:dyDescent="0.25">
      <c r="Q1805" t="str">
        <f>CONCATENATE(Measures!B1870&amp;" - "&amp;Measures!D1870)</f>
        <v xml:space="preserve"> - </v>
      </c>
    </row>
    <row r="1806" spans="17:17" x14ac:dyDescent="0.25">
      <c r="Q1806" t="str">
        <f>CONCATENATE(Measures!B1871&amp;" - "&amp;Measures!D1871)</f>
        <v xml:space="preserve"> - </v>
      </c>
    </row>
    <row r="1807" spans="17:17" x14ac:dyDescent="0.25">
      <c r="Q1807" t="str">
        <f>CONCATENATE(Measures!B1872&amp;" - "&amp;Measures!D1872)</f>
        <v xml:space="preserve"> - </v>
      </c>
    </row>
    <row r="1808" spans="17:17" x14ac:dyDescent="0.25">
      <c r="Q1808" t="str">
        <f>CONCATENATE(Measures!B1873&amp;" - "&amp;Measures!D1873)</f>
        <v xml:space="preserve"> - </v>
      </c>
    </row>
    <row r="1809" spans="17:17" x14ac:dyDescent="0.25">
      <c r="Q1809" t="str">
        <f>CONCATENATE(Measures!B1874&amp;" - "&amp;Measures!D1874)</f>
        <v xml:space="preserve"> - </v>
      </c>
    </row>
    <row r="1810" spans="17:17" x14ac:dyDescent="0.25">
      <c r="Q1810" t="str">
        <f>CONCATENATE(Measures!B1875&amp;" - "&amp;Measures!D1875)</f>
        <v xml:space="preserve"> - </v>
      </c>
    </row>
    <row r="1811" spans="17:17" x14ac:dyDescent="0.25">
      <c r="Q1811" t="str">
        <f>CONCATENATE(Measures!B1876&amp;" - "&amp;Measures!D1876)</f>
        <v xml:space="preserve"> - </v>
      </c>
    </row>
    <row r="1812" spans="17:17" x14ac:dyDescent="0.25">
      <c r="Q1812" t="str">
        <f>CONCATENATE(Measures!B1877&amp;" - "&amp;Measures!D1877)</f>
        <v xml:space="preserve"> - </v>
      </c>
    </row>
    <row r="1813" spans="17:17" x14ac:dyDescent="0.25">
      <c r="Q1813" t="str">
        <f>CONCATENATE(Measures!B1878&amp;" - "&amp;Measures!D1878)</f>
        <v xml:space="preserve"> - </v>
      </c>
    </row>
    <row r="1814" spans="17:17" x14ac:dyDescent="0.25">
      <c r="Q1814" t="str">
        <f>CONCATENATE(Measures!B1879&amp;" - "&amp;Measures!D1879)</f>
        <v xml:space="preserve"> - </v>
      </c>
    </row>
    <row r="1815" spans="17:17" x14ac:dyDescent="0.25">
      <c r="Q1815" t="str">
        <f>CONCATENATE(Measures!B1880&amp;" - "&amp;Measures!D1880)</f>
        <v xml:space="preserve"> - </v>
      </c>
    </row>
    <row r="1816" spans="17:17" x14ac:dyDescent="0.25">
      <c r="Q1816" t="str">
        <f>CONCATENATE(Measures!B1881&amp;" - "&amp;Measures!D1881)</f>
        <v xml:space="preserve"> - </v>
      </c>
    </row>
    <row r="1817" spans="17:17" x14ac:dyDescent="0.25">
      <c r="Q1817" t="str">
        <f>CONCATENATE(Measures!B1882&amp;" - "&amp;Measures!D1882)</f>
        <v xml:space="preserve"> - </v>
      </c>
    </row>
    <row r="1818" spans="17:17" x14ac:dyDescent="0.25">
      <c r="Q1818" t="str">
        <f>CONCATENATE(Measures!B1883&amp;" - "&amp;Measures!D1883)</f>
        <v xml:space="preserve"> - </v>
      </c>
    </row>
    <row r="1819" spans="17:17" x14ac:dyDescent="0.25">
      <c r="Q1819" t="str">
        <f>CONCATENATE(Measures!B1884&amp;" - "&amp;Measures!D1884)</f>
        <v xml:space="preserve"> - </v>
      </c>
    </row>
    <row r="1820" spans="17:17" x14ac:dyDescent="0.25">
      <c r="Q1820" t="str">
        <f>CONCATENATE(Measures!B1885&amp;" - "&amp;Measures!D1885)</f>
        <v xml:space="preserve"> - </v>
      </c>
    </row>
    <row r="1821" spans="17:17" x14ac:dyDescent="0.25">
      <c r="Q1821" t="str">
        <f>CONCATENATE(Measures!B1886&amp;" - "&amp;Measures!D1886)</f>
        <v xml:space="preserve"> - </v>
      </c>
    </row>
    <row r="1822" spans="17:17" x14ac:dyDescent="0.25">
      <c r="Q1822" t="str">
        <f>CONCATENATE(Measures!B1887&amp;" - "&amp;Measures!D1887)</f>
        <v xml:space="preserve"> - </v>
      </c>
    </row>
    <row r="1823" spans="17:17" x14ac:dyDescent="0.25">
      <c r="Q1823" t="str">
        <f>CONCATENATE(Measures!B1888&amp;" - "&amp;Measures!D1888)</f>
        <v xml:space="preserve"> - </v>
      </c>
    </row>
    <row r="1824" spans="17:17" x14ac:dyDescent="0.25">
      <c r="Q1824" t="str">
        <f>CONCATENATE(Measures!B1889&amp;" - "&amp;Measures!D1889)</f>
        <v xml:space="preserve"> - </v>
      </c>
    </row>
    <row r="1825" spans="17:17" x14ac:dyDescent="0.25">
      <c r="Q1825" t="str">
        <f>CONCATENATE(Measures!B1890&amp;" - "&amp;Measures!D1890)</f>
        <v xml:space="preserve"> - </v>
      </c>
    </row>
    <row r="1826" spans="17:17" x14ac:dyDescent="0.25">
      <c r="Q1826" t="str">
        <f>CONCATENATE(Measures!B1891&amp;" - "&amp;Measures!D1891)</f>
        <v xml:space="preserve"> - </v>
      </c>
    </row>
    <row r="1827" spans="17:17" x14ac:dyDescent="0.25">
      <c r="Q1827" t="str">
        <f>CONCATENATE(Measures!B1892&amp;" - "&amp;Measures!D1892)</f>
        <v xml:space="preserve"> - </v>
      </c>
    </row>
    <row r="1828" spans="17:17" x14ac:dyDescent="0.25">
      <c r="Q1828" t="str">
        <f>CONCATENATE(Measures!B1893&amp;" - "&amp;Measures!D1893)</f>
        <v xml:space="preserve"> - </v>
      </c>
    </row>
    <row r="1829" spans="17:17" x14ac:dyDescent="0.25">
      <c r="Q1829" t="str">
        <f>CONCATENATE(Measures!B1894&amp;" - "&amp;Measures!D1894)</f>
        <v xml:space="preserve"> - </v>
      </c>
    </row>
    <row r="1830" spans="17:17" x14ac:dyDescent="0.25">
      <c r="Q1830" t="str">
        <f>CONCATENATE(Measures!B1895&amp;" - "&amp;Measures!D1895)</f>
        <v xml:space="preserve"> - </v>
      </c>
    </row>
    <row r="1831" spans="17:17" x14ac:dyDescent="0.25">
      <c r="Q1831" t="str">
        <f>CONCATENATE(Measures!B1896&amp;" - "&amp;Measures!D1896)</f>
        <v xml:space="preserve"> - </v>
      </c>
    </row>
    <row r="1832" spans="17:17" x14ac:dyDescent="0.25">
      <c r="Q1832" t="str">
        <f>CONCATENATE(Measures!B1897&amp;" - "&amp;Measures!D1897)</f>
        <v xml:space="preserve"> - </v>
      </c>
    </row>
    <row r="1833" spans="17:17" x14ac:dyDescent="0.25">
      <c r="Q1833" t="str">
        <f>CONCATENATE(Measures!B1898&amp;" - "&amp;Measures!D1898)</f>
        <v xml:space="preserve"> - </v>
      </c>
    </row>
    <row r="1834" spans="17:17" x14ac:dyDescent="0.25">
      <c r="Q1834" t="str">
        <f>CONCATENATE(Measures!B1899&amp;" - "&amp;Measures!D1899)</f>
        <v xml:space="preserve"> - </v>
      </c>
    </row>
    <row r="1835" spans="17:17" x14ac:dyDescent="0.25">
      <c r="Q1835" t="str">
        <f>CONCATENATE(Measures!B1900&amp;" - "&amp;Measures!D1900)</f>
        <v xml:space="preserve"> - </v>
      </c>
    </row>
    <row r="1836" spans="17:17" x14ac:dyDescent="0.25">
      <c r="Q1836" t="str">
        <f>CONCATENATE(Measures!B1901&amp;" - "&amp;Measures!D1901)</f>
        <v xml:space="preserve"> - </v>
      </c>
    </row>
    <row r="1837" spans="17:17" x14ac:dyDescent="0.25">
      <c r="Q1837" t="str">
        <f>CONCATENATE(Measures!B1902&amp;" - "&amp;Measures!D1902)</f>
        <v xml:space="preserve"> - </v>
      </c>
    </row>
    <row r="1838" spans="17:17" x14ac:dyDescent="0.25">
      <c r="Q1838" t="str">
        <f>CONCATENATE(Measures!B1903&amp;" - "&amp;Measures!D1903)</f>
        <v xml:space="preserve"> - </v>
      </c>
    </row>
    <row r="1839" spans="17:17" x14ac:dyDescent="0.25">
      <c r="Q1839" t="str">
        <f>CONCATENATE(Measures!B1904&amp;" - "&amp;Measures!D1904)</f>
        <v xml:space="preserve"> - </v>
      </c>
    </row>
    <row r="1840" spans="17:17" x14ac:dyDescent="0.25">
      <c r="Q1840" t="str">
        <f>CONCATENATE(Measures!B1905&amp;" - "&amp;Measures!D1905)</f>
        <v xml:space="preserve"> - </v>
      </c>
    </row>
    <row r="1841" spans="17:17" x14ac:dyDescent="0.25">
      <c r="Q1841" t="str">
        <f>CONCATENATE(Measures!B1906&amp;" - "&amp;Measures!D1906)</f>
        <v xml:space="preserve"> - </v>
      </c>
    </row>
    <row r="1842" spans="17:17" x14ac:dyDescent="0.25">
      <c r="Q1842" t="str">
        <f>CONCATENATE(Measures!B1907&amp;" - "&amp;Measures!D1907)</f>
        <v xml:space="preserve"> - </v>
      </c>
    </row>
    <row r="1843" spans="17:17" x14ac:dyDescent="0.25">
      <c r="Q1843" t="str">
        <f>CONCATENATE(Measures!B1908&amp;" - "&amp;Measures!D1908)</f>
        <v xml:space="preserve"> - </v>
      </c>
    </row>
    <row r="1844" spans="17:17" x14ac:dyDescent="0.25">
      <c r="Q1844" t="str">
        <f>CONCATENATE(Measures!B1909&amp;" - "&amp;Measures!D1909)</f>
        <v xml:space="preserve"> - </v>
      </c>
    </row>
    <row r="1845" spans="17:17" x14ac:dyDescent="0.25">
      <c r="Q1845" t="str">
        <f>CONCATENATE(Measures!B1910&amp;" - "&amp;Measures!D1910)</f>
        <v xml:space="preserve"> - </v>
      </c>
    </row>
    <row r="1846" spans="17:17" x14ac:dyDescent="0.25">
      <c r="Q1846" t="str">
        <f>CONCATENATE(Measures!B1911&amp;" - "&amp;Measures!D1911)</f>
        <v xml:space="preserve"> - </v>
      </c>
    </row>
    <row r="1847" spans="17:17" x14ac:dyDescent="0.25">
      <c r="Q1847" t="str">
        <f>CONCATENATE(Measures!B1912&amp;" - "&amp;Measures!D1912)</f>
        <v xml:space="preserve"> - </v>
      </c>
    </row>
    <row r="1848" spans="17:17" x14ac:dyDescent="0.25">
      <c r="Q1848" t="str">
        <f>CONCATENATE(Measures!B1913&amp;" - "&amp;Measures!D1913)</f>
        <v xml:space="preserve"> - </v>
      </c>
    </row>
    <row r="1849" spans="17:17" x14ac:dyDescent="0.25">
      <c r="Q1849" t="str">
        <f>CONCATENATE(Measures!B1914&amp;" - "&amp;Measures!D1914)</f>
        <v xml:space="preserve"> - </v>
      </c>
    </row>
    <row r="1850" spans="17:17" x14ac:dyDescent="0.25">
      <c r="Q1850" t="str">
        <f>CONCATENATE(Measures!B1915&amp;" - "&amp;Measures!D1915)</f>
        <v xml:space="preserve"> - </v>
      </c>
    </row>
    <row r="1851" spans="17:17" x14ac:dyDescent="0.25">
      <c r="Q1851" t="str">
        <f>CONCATENATE(Measures!B1916&amp;" - "&amp;Measures!D1916)</f>
        <v xml:space="preserve"> - </v>
      </c>
    </row>
    <row r="1852" spans="17:17" x14ac:dyDescent="0.25">
      <c r="Q1852" t="str">
        <f>CONCATENATE(Measures!B1917&amp;" - "&amp;Measures!D1917)</f>
        <v xml:space="preserve"> - </v>
      </c>
    </row>
    <row r="1853" spans="17:17" x14ac:dyDescent="0.25">
      <c r="Q1853" t="str">
        <f>CONCATENATE(Measures!B1918&amp;" - "&amp;Measures!D1918)</f>
        <v xml:space="preserve"> - </v>
      </c>
    </row>
    <row r="1854" spans="17:17" x14ac:dyDescent="0.25">
      <c r="Q1854" t="str">
        <f>CONCATENATE(Measures!B1919&amp;" - "&amp;Measures!D1919)</f>
        <v xml:space="preserve"> - </v>
      </c>
    </row>
    <row r="1855" spans="17:17" x14ac:dyDescent="0.25">
      <c r="Q1855" t="str">
        <f>CONCATENATE(Measures!B1920&amp;" - "&amp;Measures!D1920)</f>
        <v xml:space="preserve"> - </v>
      </c>
    </row>
    <row r="1856" spans="17:17" x14ac:dyDescent="0.25">
      <c r="Q1856" t="str">
        <f>CONCATENATE(Measures!B1921&amp;" - "&amp;Measures!D1921)</f>
        <v xml:space="preserve"> - </v>
      </c>
    </row>
    <row r="1857" spans="17:17" x14ac:dyDescent="0.25">
      <c r="Q1857" t="str">
        <f>CONCATENATE(Measures!B1922&amp;" - "&amp;Measures!D1922)</f>
        <v xml:space="preserve"> - </v>
      </c>
    </row>
    <row r="1858" spans="17:17" x14ac:dyDescent="0.25">
      <c r="Q1858" t="str">
        <f>CONCATENATE(Measures!B1923&amp;" - "&amp;Measures!D1923)</f>
        <v xml:space="preserve"> - </v>
      </c>
    </row>
    <row r="1859" spans="17:17" x14ac:dyDescent="0.25">
      <c r="Q1859" t="str">
        <f>CONCATENATE(Measures!B1924&amp;" - "&amp;Measures!D1924)</f>
        <v xml:space="preserve"> - </v>
      </c>
    </row>
    <row r="1860" spans="17:17" x14ac:dyDescent="0.25">
      <c r="Q1860" t="str">
        <f>CONCATENATE(Measures!B1925&amp;" - "&amp;Measures!D1925)</f>
        <v xml:space="preserve"> - </v>
      </c>
    </row>
    <row r="1861" spans="17:17" x14ac:dyDescent="0.25">
      <c r="Q1861" t="str">
        <f>CONCATENATE(Measures!B1926&amp;" - "&amp;Measures!D1926)</f>
        <v xml:space="preserve"> - </v>
      </c>
    </row>
    <row r="1862" spans="17:17" x14ac:dyDescent="0.25">
      <c r="Q1862" t="str">
        <f>CONCATENATE(Measures!B1927&amp;" - "&amp;Measures!D1927)</f>
        <v xml:space="preserve"> - </v>
      </c>
    </row>
    <row r="1863" spans="17:17" x14ac:dyDescent="0.25">
      <c r="Q1863" t="str">
        <f>CONCATENATE(Measures!B1928&amp;" - "&amp;Measures!D1928)</f>
        <v xml:space="preserve"> - </v>
      </c>
    </row>
    <row r="1864" spans="17:17" x14ac:dyDescent="0.25">
      <c r="Q1864" t="str">
        <f>CONCATENATE(Measures!B1929&amp;" - "&amp;Measures!D1929)</f>
        <v xml:space="preserve"> - </v>
      </c>
    </row>
    <row r="1865" spans="17:17" x14ac:dyDescent="0.25">
      <c r="Q1865" t="str">
        <f>CONCATENATE(Measures!B1930&amp;" - "&amp;Measures!D1930)</f>
        <v xml:space="preserve"> - </v>
      </c>
    </row>
    <row r="1866" spans="17:17" x14ac:dyDescent="0.25">
      <c r="Q1866" t="str">
        <f>CONCATENATE(Measures!B1931&amp;" - "&amp;Measures!D1931)</f>
        <v xml:space="preserve"> - </v>
      </c>
    </row>
    <row r="1867" spans="17:17" x14ac:dyDescent="0.25">
      <c r="Q1867" t="str">
        <f>CONCATENATE(Measures!B1932&amp;" - "&amp;Measures!D1932)</f>
        <v xml:space="preserve"> - </v>
      </c>
    </row>
    <row r="1868" spans="17:17" x14ac:dyDescent="0.25">
      <c r="Q1868" t="str">
        <f>CONCATENATE(Measures!B1933&amp;" - "&amp;Measures!D1933)</f>
        <v xml:space="preserve"> - </v>
      </c>
    </row>
    <row r="1869" spans="17:17" x14ac:dyDescent="0.25">
      <c r="Q1869" t="str">
        <f>CONCATENATE(Measures!B1934&amp;" - "&amp;Measures!D1934)</f>
        <v xml:space="preserve"> - </v>
      </c>
    </row>
    <row r="1870" spans="17:17" x14ac:dyDescent="0.25">
      <c r="Q1870" t="str">
        <f>CONCATENATE(Measures!B1935&amp;" - "&amp;Measures!D1935)</f>
        <v xml:space="preserve"> - </v>
      </c>
    </row>
    <row r="1871" spans="17:17" x14ac:dyDescent="0.25">
      <c r="Q1871" t="str">
        <f>CONCATENATE(Measures!B1936&amp;" - "&amp;Measures!D1936)</f>
        <v xml:space="preserve"> - </v>
      </c>
    </row>
    <row r="1872" spans="17:17" x14ac:dyDescent="0.25">
      <c r="Q1872" t="str">
        <f>CONCATENATE(Measures!B1937&amp;" - "&amp;Measures!D1937)</f>
        <v xml:space="preserve"> - </v>
      </c>
    </row>
    <row r="1873" spans="17:17" x14ac:dyDescent="0.25">
      <c r="Q1873" t="str">
        <f>CONCATENATE(Measures!B1938&amp;" - "&amp;Measures!D1938)</f>
        <v xml:space="preserve"> - </v>
      </c>
    </row>
    <row r="1874" spans="17:17" x14ac:dyDescent="0.25">
      <c r="Q1874" t="str">
        <f>CONCATENATE(Measures!B1939&amp;" - "&amp;Measures!D1939)</f>
        <v xml:space="preserve"> - </v>
      </c>
    </row>
    <row r="1875" spans="17:17" x14ac:dyDescent="0.25">
      <c r="Q1875" t="str">
        <f>CONCATENATE(Measures!B1940&amp;" - "&amp;Measures!D1940)</f>
        <v xml:space="preserve"> - </v>
      </c>
    </row>
    <row r="1876" spans="17:17" x14ac:dyDescent="0.25">
      <c r="Q1876" t="str">
        <f>CONCATENATE(Measures!B1941&amp;" - "&amp;Measures!D1941)</f>
        <v xml:space="preserve"> - </v>
      </c>
    </row>
    <row r="1877" spans="17:17" x14ac:dyDescent="0.25">
      <c r="Q1877" t="str">
        <f>CONCATENATE(Measures!B1942&amp;" - "&amp;Measures!D1942)</f>
        <v xml:space="preserve"> - </v>
      </c>
    </row>
    <row r="1878" spans="17:17" x14ac:dyDescent="0.25">
      <c r="Q1878" t="str">
        <f>CONCATENATE(Measures!B1943&amp;" - "&amp;Measures!D1943)</f>
        <v xml:space="preserve"> - </v>
      </c>
    </row>
    <row r="1879" spans="17:17" x14ac:dyDescent="0.25">
      <c r="Q1879" t="str">
        <f>CONCATENATE(Measures!B1944&amp;" - "&amp;Measures!D1944)</f>
        <v xml:space="preserve"> - </v>
      </c>
    </row>
    <row r="1880" spans="17:17" x14ac:dyDescent="0.25">
      <c r="Q1880" t="str">
        <f>CONCATENATE(Measures!B1945&amp;" - "&amp;Measures!D1945)</f>
        <v xml:space="preserve"> - </v>
      </c>
    </row>
    <row r="1881" spans="17:17" x14ac:dyDescent="0.25">
      <c r="Q1881" t="str">
        <f>CONCATENATE(Measures!B1946&amp;" - "&amp;Measures!D1946)</f>
        <v xml:space="preserve"> - </v>
      </c>
    </row>
    <row r="1882" spans="17:17" x14ac:dyDescent="0.25">
      <c r="Q1882" t="str">
        <f>CONCATENATE(Measures!B1947&amp;" - "&amp;Measures!D1947)</f>
        <v xml:space="preserve"> - </v>
      </c>
    </row>
    <row r="1883" spans="17:17" x14ac:dyDescent="0.25">
      <c r="Q1883" t="str">
        <f>CONCATENATE(Measures!B1948&amp;" - "&amp;Measures!D1948)</f>
        <v xml:space="preserve"> - </v>
      </c>
    </row>
    <row r="1884" spans="17:17" x14ac:dyDescent="0.25">
      <c r="Q1884" t="str">
        <f>CONCATENATE(Measures!B1949&amp;" - "&amp;Measures!D1949)</f>
        <v xml:space="preserve"> - </v>
      </c>
    </row>
    <row r="1885" spans="17:17" x14ac:dyDescent="0.25">
      <c r="Q1885" t="str">
        <f>CONCATENATE(Measures!B1950&amp;" - "&amp;Measures!D1950)</f>
        <v xml:space="preserve"> - </v>
      </c>
    </row>
    <row r="1886" spans="17:17" x14ac:dyDescent="0.25">
      <c r="Q1886" t="str">
        <f>CONCATENATE(Measures!B1951&amp;" - "&amp;Measures!D1951)</f>
        <v xml:space="preserve"> - </v>
      </c>
    </row>
    <row r="1887" spans="17:17" x14ac:dyDescent="0.25">
      <c r="Q1887" t="str">
        <f>CONCATENATE(Measures!B1952&amp;" - "&amp;Measures!D1952)</f>
        <v xml:space="preserve"> - </v>
      </c>
    </row>
    <row r="1888" spans="17:17" x14ac:dyDescent="0.25">
      <c r="Q1888" t="str">
        <f>CONCATENATE(Measures!B1953&amp;" - "&amp;Measures!D1953)</f>
        <v xml:space="preserve"> - </v>
      </c>
    </row>
    <row r="1889" spans="17:17" x14ac:dyDescent="0.25">
      <c r="Q1889" t="str">
        <f>CONCATENATE(Measures!B1954&amp;" - "&amp;Measures!D1954)</f>
        <v xml:space="preserve"> - </v>
      </c>
    </row>
    <row r="1890" spans="17:17" x14ac:dyDescent="0.25">
      <c r="Q1890" t="str">
        <f>CONCATENATE(Measures!B1955&amp;" - "&amp;Measures!D1955)</f>
        <v xml:space="preserve"> - </v>
      </c>
    </row>
    <row r="1891" spans="17:17" x14ac:dyDescent="0.25">
      <c r="Q1891" t="str">
        <f>CONCATENATE(Measures!B1956&amp;" - "&amp;Measures!D1956)</f>
        <v xml:space="preserve"> - </v>
      </c>
    </row>
    <row r="1892" spans="17:17" x14ac:dyDescent="0.25">
      <c r="Q1892" t="str">
        <f>CONCATENATE(Measures!B1957&amp;" - "&amp;Measures!D1957)</f>
        <v xml:space="preserve"> - </v>
      </c>
    </row>
    <row r="1893" spans="17:17" x14ac:dyDescent="0.25">
      <c r="Q1893" t="str">
        <f>CONCATENATE(Measures!B1958&amp;" - "&amp;Measures!D1958)</f>
        <v xml:space="preserve"> - </v>
      </c>
    </row>
    <row r="1894" spans="17:17" x14ac:dyDescent="0.25">
      <c r="Q1894" t="str">
        <f>CONCATENATE(Measures!B1959&amp;" - "&amp;Measures!D1959)</f>
        <v xml:space="preserve"> - </v>
      </c>
    </row>
    <row r="1895" spans="17:17" x14ac:dyDescent="0.25">
      <c r="Q1895" t="str">
        <f>CONCATENATE(Measures!B1960&amp;" - "&amp;Measures!D1960)</f>
        <v xml:space="preserve"> - </v>
      </c>
    </row>
    <row r="1896" spans="17:17" x14ac:dyDescent="0.25">
      <c r="Q1896" t="str">
        <f>CONCATENATE(Measures!B1961&amp;" - "&amp;Measures!D1961)</f>
        <v xml:space="preserve"> - </v>
      </c>
    </row>
    <row r="1897" spans="17:17" x14ac:dyDescent="0.25">
      <c r="Q1897" t="str">
        <f>CONCATENATE(Measures!B1962&amp;" - "&amp;Measures!D1962)</f>
        <v xml:space="preserve"> - </v>
      </c>
    </row>
    <row r="1898" spans="17:17" x14ac:dyDescent="0.25">
      <c r="Q1898" t="str">
        <f>CONCATENATE(Measures!B1963&amp;" - "&amp;Measures!D1963)</f>
        <v xml:space="preserve"> - </v>
      </c>
    </row>
    <row r="1899" spans="17:17" x14ac:dyDescent="0.25">
      <c r="Q1899" t="str">
        <f>CONCATENATE(Measures!B1964&amp;" - "&amp;Measures!D1964)</f>
        <v xml:space="preserve"> - </v>
      </c>
    </row>
    <row r="1900" spans="17:17" x14ac:dyDescent="0.25">
      <c r="Q1900" t="str">
        <f>CONCATENATE(Measures!B1965&amp;" - "&amp;Measures!D1965)</f>
        <v xml:space="preserve"> - </v>
      </c>
    </row>
    <row r="1901" spans="17:17" x14ac:dyDescent="0.25">
      <c r="Q1901" t="str">
        <f>CONCATENATE(Measures!B1966&amp;" - "&amp;Measures!D1966)</f>
        <v xml:space="preserve"> - </v>
      </c>
    </row>
    <row r="1902" spans="17:17" x14ac:dyDescent="0.25">
      <c r="Q1902" t="str">
        <f>CONCATENATE(Measures!B1967&amp;" - "&amp;Measures!D1967)</f>
        <v xml:space="preserve"> - </v>
      </c>
    </row>
    <row r="1903" spans="17:17" x14ac:dyDescent="0.25">
      <c r="Q1903" t="str">
        <f>CONCATENATE(Measures!B1968&amp;" - "&amp;Measures!D1968)</f>
        <v xml:space="preserve"> - </v>
      </c>
    </row>
    <row r="1904" spans="17:17" x14ac:dyDescent="0.25">
      <c r="Q1904" t="str">
        <f>CONCATENATE(Measures!B1969&amp;" - "&amp;Measures!D1969)</f>
        <v xml:space="preserve"> - </v>
      </c>
    </row>
    <row r="1905" spans="17:17" x14ac:dyDescent="0.25">
      <c r="Q1905" t="str">
        <f>CONCATENATE(Measures!B1970&amp;" - "&amp;Measures!D1970)</f>
        <v xml:space="preserve"> - </v>
      </c>
    </row>
    <row r="1906" spans="17:17" x14ac:dyDescent="0.25">
      <c r="Q1906" t="str">
        <f>CONCATENATE(Measures!B1971&amp;" - "&amp;Measures!D1971)</f>
        <v xml:space="preserve"> - </v>
      </c>
    </row>
    <row r="1907" spans="17:17" x14ac:dyDescent="0.25">
      <c r="Q1907" t="str">
        <f>CONCATENATE(Measures!B1972&amp;" - "&amp;Measures!D1972)</f>
        <v xml:space="preserve"> - </v>
      </c>
    </row>
    <row r="1908" spans="17:17" x14ac:dyDescent="0.25">
      <c r="Q1908" t="str">
        <f>CONCATENATE(Measures!B1973&amp;" - "&amp;Measures!D1973)</f>
        <v xml:space="preserve"> - </v>
      </c>
    </row>
    <row r="1909" spans="17:17" x14ac:dyDescent="0.25">
      <c r="Q1909" t="str">
        <f>CONCATENATE(Measures!B1974&amp;" - "&amp;Measures!D1974)</f>
        <v xml:space="preserve"> - </v>
      </c>
    </row>
    <row r="1910" spans="17:17" x14ac:dyDescent="0.25">
      <c r="Q1910" t="str">
        <f>CONCATENATE(Measures!B1975&amp;" - "&amp;Measures!D1975)</f>
        <v xml:space="preserve"> - </v>
      </c>
    </row>
    <row r="1911" spans="17:17" x14ac:dyDescent="0.25">
      <c r="Q1911" t="str">
        <f>CONCATENATE(Measures!B1976&amp;" - "&amp;Measures!D1976)</f>
        <v xml:space="preserve"> - </v>
      </c>
    </row>
    <row r="1912" spans="17:17" x14ac:dyDescent="0.25">
      <c r="Q1912" t="str">
        <f>CONCATENATE(Measures!B1977&amp;" - "&amp;Measures!D1977)</f>
        <v xml:space="preserve"> - </v>
      </c>
    </row>
    <row r="1913" spans="17:17" x14ac:dyDescent="0.25">
      <c r="Q1913" t="str">
        <f>CONCATENATE(Measures!B1978&amp;" - "&amp;Measures!D1978)</f>
        <v xml:space="preserve"> - </v>
      </c>
    </row>
    <row r="1914" spans="17:17" x14ac:dyDescent="0.25">
      <c r="Q1914" t="str">
        <f>CONCATENATE(Measures!B1979&amp;" - "&amp;Measures!D1979)</f>
        <v xml:space="preserve"> - </v>
      </c>
    </row>
    <row r="1915" spans="17:17" x14ac:dyDescent="0.25">
      <c r="Q1915" t="str">
        <f>CONCATENATE(Measures!B1980&amp;" - "&amp;Measures!D1980)</f>
        <v xml:space="preserve"> - </v>
      </c>
    </row>
    <row r="1916" spans="17:17" x14ac:dyDescent="0.25">
      <c r="Q1916" t="str">
        <f>CONCATENATE(Measures!B1981&amp;" - "&amp;Measures!D1981)</f>
        <v xml:space="preserve"> - </v>
      </c>
    </row>
    <row r="1917" spans="17:17" x14ac:dyDescent="0.25">
      <c r="Q1917" t="str">
        <f>CONCATENATE(Measures!B1982&amp;" - "&amp;Measures!D1982)</f>
        <v xml:space="preserve"> - </v>
      </c>
    </row>
    <row r="1918" spans="17:17" x14ac:dyDescent="0.25">
      <c r="Q1918" t="str">
        <f>CONCATENATE(Measures!B1983&amp;" - "&amp;Measures!D1983)</f>
        <v xml:space="preserve"> - </v>
      </c>
    </row>
    <row r="1919" spans="17:17" x14ac:dyDescent="0.25">
      <c r="Q1919" t="str">
        <f>CONCATENATE(Measures!B1984&amp;" - "&amp;Measures!D1984)</f>
        <v xml:space="preserve"> - </v>
      </c>
    </row>
    <row r="1920" spans="17:17" x14ac:dyDescent="0.25">
      <c r="Q1920" t="str">
        <f>CONCATENATE(Measures!B1985&amp;" - "&amp;Measures!D1985)</f>
        <v xml:space="preserve"> - </v>
      </c>
    </row>
    <row r="1921" spans="17:17" x14ac:dyDescent="0.25">
      <c r="Q1921" t="str">
        <f>CONCATENATE(Measures!B1986&amp;" - "&amp;Measures!D1986)</f>
        <v xml:space="preserve"> - </v>
      </c>
    </row>
    <row r="1922" spans="17:17" x14ac:dyDescent="0.25">
      <c r="Q1922" t="str">
        <f>CONCATENATE(Measures!B1987&amp;" - "&amp;Measures!D1987)</f>
        <v xml:space="preserve"> - </v>
      </c>
    </row>
    <row r="1923" spans="17:17" x14ac:dyDescent="0.25">
      <c r="Q1923" t="str">
        <f>CONCATENATE(Measures!B1988&amp;" - "&amp;Measures!D1988)</f>
        <v xml:space="preserve"> - </v>
      </c>
    </row>
    <row r="1924" spans="17:17" x14ac:dyDescent="0.25">
      <c r="Q1924" t="str">
        <f>CONCATENATE(Measures!B1989&amp;" - "&amp;Measures!D1989)</f>
        <v xml:space="preserve"> - </v>
      </c>
    </row>
    <row r="1925" spans="17:17" x14ac:dyDescent="0.25">
      <c r="Q1925" t="str">
        <f>CONCATENATE(Measures!B1990&amp;" - "&amp;Measures!D1990)</f>
        <v xml:space="preserve"> - </v>
      </c>
    </row>
    <row r="1926" spans="17:17" x14ac:dyDescent="0.25">
      <c r="Q1926" t="str">
        <f>CONCATENATE(Measures!B1991&amp;" - "&amp;Measures!D1991)</f>
        <v xml:space="preserve"> - </v>
      </c>
    </row>
    <row r="1927" spans="17:17" x14ac:dyDescent="0.25">
      <c r="Q1927" t="str">
        <f>CONCATENATE(Measures!B1992&amp;" - "&amp;Measures!D1992)</f>
        <v xml:space="preserve"> - </v>
      </c>
    </row>
    <row r="1928" spans="17:17" x14ac:dyDescent="0.25">
      <c r="Q1928" t="str">
        <f>CONCATENATE(Measures!B1993&amp;" - "&amp;Measures!D1993)</f>
        <v xml:space="preserve"> - </v>
      </c>
    </row>
    <row r="1929" spans="17:17" x14ac:dyDescent="0.25">
      <c r="Q1929" t="str">
        <f>CONCATENATE(Measures!B1994&amp;" - "&amp;Measures!D1994)</f>
        <v xml:space="preserve"> - </v>
      </c>
    </row>
    <row r="1930" spans="17:17" x14ac:dyDescent="0.25">
      <c r="Q1930" t="str">
        <f>CONCATENATE(Measures!B1995&amp;" - "&amp;Measures!D1995)</f>
        <v xml:space="preserve"> - </v>
      </c>
    </row>
    <row r="1931" spans="17:17" x14ac:dyDescent="0.25">
      <c r="Q1931" t="str">
        <f>CONCATENATE(Measures!B1996&amp;" - "&amp;Measures!D1996)</f>
        <v xml:space="preserve"> - </v>
      </c>
    </row>
    <row r="1932" spans="17:17" x14ac:dyDescent="0.25">
      <c r="Q1932" t="str">
        <f>CONCATENATE(Measures!B1997&amp;" - "&amp;Measures!D1997)</f>
        <v xml:space="preserve"> - </v>
      </c>
    </row>
    <row r="1933" spans="17:17" x14ac:dyDescent="0.25">
      <c r="Q1933" t="str">
        <f>CONCATENATE(Measures!B1998&amp;" - "&amp;Measures!D1998)</f>
        <v xml:space="preserve"> - </v>
      </c>
    </row>
    <row r="1934" spans="17:17" x14ac:dyDescent="0.25">
      <c r="Q1934" t="str">
        <f>CONCATENATE(Measures!B1999&amp;" - "&amp;Measures!D1999)</f>
        <v xml:space="preserve"> - </v>
      </c>
    </row>
    <row r="1935" spans="17:17" x14ac:dyDescent="0.25">
      <c r="Q1935" t="str">
        <f>CONCATENATE(Measures!B2000&amp;" - "&amp;Measures!D2000)</f>
        <v xml:space="preserve"> - </v>
      </c>
    </row>
    <row r="1936" spans="17:17" x14ac:dyDescent="0.25">
      <c r="Q1936" t="str">
        <f>CONCATENATE(Measures!B2001&amp;" - "&amp;Measures!D2001)</f>
        <v xml:space="preserve"> - </v>
      </c>
    </row>
    <row r="1937" spans="17:17" x14ac:dyDescent="0.25">
      <c r="Q1937" t="str">
        <f>CONCATENATE(Measures!B2002&amp;" - "&amp;Measures!D2002)</f>
        <v xml:space="preserve"> - </v>
      </c>
    </row>
    <row r="1938" spans="17:17" x14ac:dyDescent="0.25">
      <c r="Q1938" t="str">
        <f>CONCATENATE(Measures!B2003&amp;" - "&amp;Measures!D2003)</f>
        <v xml:space="preserve"> - </v>
      </c>
    </row>
    <row r="1939" spans="17:17" x14ac:dyDescent="0.25">
      <c r="Q1939" t="str">
        <f>CONCATENATE(Measures!B2004&amp;" - "&amp;Measures!D2004)</f>
        <v xml:space="preserve"> - </v>
      </c>
    </row>
    <row r="1940" spans="17:17" x14ac:dyDescent="0.25">
      <c r="Q1940" t="str">
        <f>CONCATENATE(Measures!B2005&amp;" - "&amp;Measures!D2005)</f>
        <v xml:space="preserve"> - </v>
      </c>
    </row>
    <row r="1941" spans="17:17" x14ac:dyDescent="0.25">
      <c r="Q1941" t="str">
        <f>CONCATENATE(Measures!B2006&amp;" - "&amp;Measures!D2006)</f>
        <v xml:space="preserve"> - </v>
      </c>
    </row>
    <row r="1942" spans="17:17" x14ac:dyDescent="0.25">
      <c r="Q1942" t="str">
        <f>CONCATENATE(Measures!B2007&amp;" - "&amp;Measures!D2007)</f>
        <v xml:space="preserve"> - </v>
      </c>
    </row>
    <row r="1943" spans="17:17" x14ac:dyDescent="0.25">
      <c r="Q1943" t="str">
        <f>CONCATENATE(Measures!B2008&amp;" - "&amp;Measures!D2008)</f>
        <v xml:space="preserve"> - </v>
      </c>
    </row>
    <row r="1944" spans="17:17" x14ac:dyDescent="0.25">
      <c r="Q1944" t="str">
        <f>CONCATENATE(Measures!B2009&amp;" - "&amp;Measures!D2009)</f>
        <v xml:space="preserve"> - </v>
      </c>
    </row>
    <row r="1945" spans="17:17" x14ac:dyDescent="0.25">
      <c r="Q1945" t="str">
        <f>CONCATENATE(Measures!B2010&amp;" - "&amp;Measures!D2010)</f>
        <v xml:space="preserve"> - </v>
      </c>
    </row>
    <row r="1946" spans="17:17" x14ac:dyDescent="0.25">
      <c r="Q1946" t="str">
        <f>CONCATENATE(Measures!B2011&amp;" - "&amp;Measures!D2011)</f>
        <v xml:space="preserve"> - </v>
      </c>
    </row>
    <row r="1947" spans="17:17" x14ac:dyDescent="0.25">
      <c r="Q1947" t="str">
        <f>CONCATENATE(Measures!B2012&amp;" - "&amp;Measures!D2012)</f>
        <v xml:space="preserve"> - </v>
      </c>
    </row>
    <row r="1948" spans="17:17" x14ac:dyDescent="0.25">
      <c r="Q1948" t="str">
        <f>CONCATENATE(Measures!B2013&amp;" - "&amp;Measures!D2013)</f>
        <v xml:space="preserve"> - </v>
      </c>
    </row>
    <row r="1949" spans="17:17" x14ac:dyDescent="0.25">
      <c r="Q1949" t="str">
        <f>CONCATENATE(Measures!B2014&amp;" - "&amp;Measures!D2014)</f>
        <v xml:space="preserve"> - </v>
      </c>
    </row>
    <row r="1950" spans="17:17" x14ac:dyDescent="0.25">
      <c r="Q1950" t="str">
        <f>CONCATENATE(Measures!B2015&amp;" - "&amp;Measures!D2015)</f>
        <v xml:space="preserve"> - </v>
      </c>
    </row>
    <row r="1951" spans="17:17" x14ac:dyDescent="0.25">
      <c r="Q1951" t="str">
        <f>CONCATENATE(Measures!B2016&amp;" - "&amp;Measures!D2016)</f>
        <v xml:space="preserve"> - </v>
      </c>
    </row>
    <row r="1952" spans="17:17" x14ac:dyDescent="0.25">
      <c r="Q1952" t="str">
        <f>CONCATENATE(Measures!B2017&amp;" - "&amp;Measures!D2017)</f>
        <v xml:space="preserve"> - </v>
      </c>
    </row>
    <row r="1953" spans="17:17" x14ac:dyDescent="0.25">
      <c r="Q1953" t="str">
        <f>CONCATENATE(Measures!B2018&amp;" - "&amp;Measures!D2018)</f>
        <v xml:space="preserve"> - </v>
      </c>
    </row>
    <row r="1954" spans="17:17" x14ac:dyDescent="0.25">
      <c r="Q1954" t="str">
        <f>CONCATENATE(Measures!B2019&amp;" - "&amp;Measures!D2019)</f>
        <v xml:space="preserve"> - </v>
      </c>
    </row>
    <row r="1955" spans="17:17" x14ac:dyDescent="0.25">
      <c r="Q1955" t="str">
        <f>CONCATENATE(Measures!B2020&amp;" - "&amp;Measures!D2020)</f>
        <v xml:space="preserve"> - </v>
      </c>
    </row>
    <row r="1956" spans="17:17" x14ac:dyDescent="0.25">
      <c r="Q1956" t="str">
        <f>CONCATENATE(Measures!B2021&amp;" - "&amp;Measures!D2021)</f>
        <v xml:space="preserve"> - </v>
      </c>
    </row>
    <row r="1957" spans="17:17" x14ac:dyDescent="0.25">
      <c r="Q1957" t="str">
        <f>CONCATENATE(Measures!B2022&amp;" - "&amp;Measures!D2022)</f>
        <v xml:space="preserve"> - </v>
      </c>
    </row>
    <row r="1958" spans="17:17" x14ac:dyDescent="0.25">
      <c r="Q1958" t="str">
        <f>CONCATENATE(Measures!B2023&amp;" - "&amp;Measures!D2023)</f>
        <v xml:space="preserve"> - </v>
      </c>
    </row>
    <row r="1959" spans="17:17" x14ac:dyDescent="0.25">
      <c r="Q1959" t="str">
        <f>CONCATENATE(Measures!B2024&amp;" - "&amp;Measures!D2024)</f>
        <v xml:space="preserve"> - </v>
      </c>
    </row>
    <row r="1960" spans="17:17" x14ac:dyDescent="0.25">
      <c r="Q1960" t="str">
        <f>CONCATENATE(Measures!B2025&amp;" - "&amp;Measures!D2025)</f>
        <v xml:space="preserve"> - </v>
      </c>
    </row>
    <row r="1961" spans="17:17" x14ac:dyDescent="0.25">
      <c r="Q1961" t="str">
        <f>CONCATENATE(Measures!B2026&amp;" - "&amp;Measures!D2026)</f>
        <v xml:space="preserve"> - </v>
      </c>
    </row>
    <row r="1962" spans="17:17" x14ac:dyDescent="0.25">
      <c r="Q1962" t="str">
        <f>CONCATENATE(Measures!B2027&amp;" - "&amp;Measures!D2027)</f>
        <v xml:space="preserve"> - </v>
      </c>
    </row>
    <row r="1963" spans="17:17" x14ac:dyDescent="0.25">
      <c r="Q1963" t="str">
        <f>CONCATENATE(Measures!B2028&amp;" - "&amp;Measures!D2028)</f>
        <v xml:space="preserve"> - </v>
      </c>
    </row>
    <row r="1964" spans="17:17" x14ac:dyDescent="0.25">
      <c r="Q1964" t="str">
        <f>CONCATENATE(Measures!B2029&amp;" - "&amp;Measures!D2029)</f>
        <v xml:space="preserve"> - </v>
      </c>
    </row>
    <row r="1965" spans="17:17" x14ac:dyDescent="0.25">
      <c r="Q1965" t="str">
        <f>CONCATENATE(Measures!B2030&amp;" - "&amp;Measures!D2030)</f>
        <v xml:space="preserve"> - </v>
      </c>
    </row>
    <row r="1966" spans="17:17" x14ac:dyDescent="0.25">
      <c r="Q1966" t="str">
        <f>CONCATENATE(Measures!B2031&amp;" - "&amp;Measures!D2031)</f>
        <v xml:space="preserve"> - </v>
      </c>
    </row>
    <row r="1967" spans="17:17" x14ac:dyDescent="0.25">
      <c r="Q1967" t="str">
        <f>CONCATENATE(Measures!B2032&amp;" - "&amp;Measures!D2032)</f>
        <v xml:space="preserve"> - </v>
      </c>
    </row>
    <row r="1968" spans="17:17" x14ac:dyDescent="0.25">
      <c r="Q1968" t="str">
        <f>CONCATENATE(Measures!B2033&amp;" - "&amp;Measures!D2033)</f>
        <v xml:space="preserve"> - </v>
      </c>
    </row>
    <row r="1969" spans="17:17" x14ac:dyDescent="0.25">
      <c r="Q1969" t="str">
        <f>CONCATENATE(Measures!B2034&amp;" - "&amp;Measures!D2034)</f>
        <v xml:space="preserve"> - </v>
      </c>
    </row>
    <row r="1970" spans="17:17" x14ac:dyDescent="0.25">
      <c r="Q1970" t="str">
        <f>CONCATENATE(Measures!B2035&amp;" - "&amp;Measures!D2035)</f>
        <v xml:space="preserve"> - </v>
      </c>
    </row>
    <row r="1971" spans="17:17" x14ac:dyDescent="0.25">
      <c r="Q1971" t="str">
        <f>CONCATENATE(Measures!B2036&amp;" - "&amp;Measures!D2036)</f>
        <v xml:space="preserve"> - </v>
      </c>
    </row>
    <row r="1972" spans="17:17" x14ac:dyDescent="0.25">
      <c r="Q1972" t="str">
        <f>CONCATENATE(Measures!B2037&amp;" - "&amp;Measures!D2037)</f>
        <v xml:space="preserve"> - </v>
      </c>
    </row>
    <row r="1973" spans="17:17" x14ac:dyDescent="0.25">
      <c r="Q1973" t="str">
        <f>CONCATENATE(Measures!B2038&amp;" - "&amp;Measures!D2038)</f>
        <v xml:space="preserve"> - </v>
      </c>
    </row>
    <row r="1974" spans="17:17" x14ac:dyDescent="0.25">
      <c r="Q1974" t="str">
        <f>CONCATENATE(Measures!B2039&amp;" - "&amp;Measures!D2039)</f>
        <v xml:space="preserve"> - </v>
      </c>
    </row>
    <row r="1975" spans="17:17" x14ac:dyDescent="0.25">
      <c r="Q1975" t="str">
        <f>CONCATENATE(Measures!B2040&amp;" - "&amp;Measures!D2040)</f>
        <v xml:space="preserve"> - </v>
      </c>
    </row>
    <row r="1976" spans="17:17" x14ac:dyDescent="0.25">
      <c r="Q1976" t="str">
        <f>CONCATENATE(Measures!B2041&amp;" - "&amp;Measures!D2041)</f>
        <v xml:space="preserve"> - </v>
      </c>
    </row>
    <row r="1977" spans="17:17" x14ac:dyDescent="0.25">
      <c r="Q1977" t="str">
        <f>CONCATENATE(Measures!B2042&amp;" - "&amp;Measures!D2042)</f>
        <v xml:space="preserve"> - </v>
      </c>
    </row>
    <row r="1978" spans="17:17" x14ac:dyDescent="0.25">
      <c r="Q1978" t="str">
        <f>CONCATENATE(Measures!B2043&amp;" - "&amp;Measures!D2043)</f>
        <v xml:space="preserve"> - </v>
      </c>
    </row>
    <row r="1979" spans="17:17" x14ac:dyDescent="0.25">
      <c r="Q1979" t="str">
        <f>CONCATENATE(Measures!B2044&amp;" - "&amp;Measures!D2044)</f>
        <v xml:space="preserve"> - </v>
      </c>
    </row>
    <row r="1980" spans="17:17" x14ac:dyDescent="0.25">
      <c r="Q1980" t="str">
        <f>CONCATENATE(Measures!B2045&amp;" - "&amp;Measures!D2045)</f>
        <v xml:space="preserve"> - </v>
      </c>
    </row>
    <row r="1981" spans="17:17" x14ac:dyDescent="0.25">
      <c r="Q1981" t="str">
        <f>CONCATENATE(Measures!B2046&amp;" - "&amp;Measures!D2046)</f>
        <v xml:space="preserve"> - </v>
      </c>
    </row>
    <row r="1982" spans="17:17" x14ac:dyDescent="0.25">
      <c r="Q1982" t="str">
        <f>CONCATENATE(Measures!B2047&amp;" - "&amp;Measures!D2047)</f>
        <v xml:space="preserve"> - </v>
      </c>
    </row>
    <row r="1983" spans="17:17" x14ac:dyDescent="0.25">
      <c r="Q1983" t="str">
        <f>CONCATENATE(Measures!B2048&amp;" - "&amp;Measures!D2048)</f>
        <v xml:space="preserve"> - </v>
      </c>
    </row>
    <row r="1984" spans="17:17" x14ac:dyDescent="0.25">
      <c r="Q1984" t="str">
        <f>CONCATENATE(Measures!B2049&amp;" - "&amp;Measures!D2049)</f>
        <v xml:space="preserve"> - </v>
      </c>
    </row>
    <row r="1985" spans="17:17" x14ac:dyDescent="0.25">
      <c r="Q1985" t="str">
        <f>CONCATENATE(Measures!B2050&amp;" - "&amp;Measures!D2050)</f>
        <v xml:space="preserve"> - </v>
      </c>
    </row>
    <row r="1986" spans="17:17" x14ac:dyDescent="0.25">
      <c r="Q1986" t="str">
        <f>CONCATENATE(Measures!B2051&amp;" - "&amp;Measures!D2051)</f>
        <v xml:space="preserve"> - </v>
      </c>
    </row>
    <row r="1987" spans="17:17" x14ac:dyDescent="0.25">
      <c r="Q1987" t="str">
        <f>CONCATENATE(Measures!B2052&amp;" - "&amp;Measures!D2052)</f>
        <v xml:space="preserve"> - </v>
      </c>
    </row>
    <row r="1988" spans="17:17" x14ac:dyDescent="0.25">
      <c r="Q1988" t="str">
        <f>CONCATENATE(Measures!B2053&amp;" - "&amp;Measures!D2053)</f>
        <v xml:space="preserve"> - </v>
      </c>
    </row>
    <row r="1989" spans="17:17" x14ac:dyDescent="0.25">
      <c r="Q1989" t="str">
        <f>CONCATENATE(Measures!B2054&amp;" - "&amp;Measures!D2054)</f>
        <v xml:space="preserve"> - </v>
      </c>
    </row>
    <row r="1990" spans="17:17" x14ac:dyDescent="0.25">
      <c r="Q1990" t="str">
        <f>CONCATENATE(Measures!B2055&amp;" - "&amp;Measures!D2055)</f>
        <v xml:space="preserve"> - </v>
      </c>
    </row>
    <row r="1991" spans="17:17" x14ac:dyDescent="0.25">
      <c r="Q1991" t="str">
        <f>CONCATENATE(Measures!B2056&amp;" - "&amp;Measures!D2056)</f>
        <v xml:space="preserve"> - </v>
      </c>
    </row>
    <row r="1992" spans="17:17" x14ac:dyDescent="0.25">
      <c r="Q1992" t="str">
        <f>CONCATENATE(Measures!B2057&amp;" - "&amp;Measures!D2057)</f>
        <v xml:space="preserve"> - </v>
      </c>
    </row>
    <row r="1993" spans="17:17" x14ac:dyDescent="0.25">
      <c r="Q1993" t="str">
        <f>CONCATENATE(Measures!B2058&amp;" - "&amp;Measures!D2058)</f>
        <v xml:space="preserve"> - </v>
      </c>
    </row>
    <row r="1994" spans="17:17" x14ac:dyDescent="0.25">
      <c r="Q1994" t="str">
        <f>CONCATENATE(Measures!B2059&amp;" - "&amp;Measures!D2059)</f>
        <v xml:space="preserve"> - </v>
      </c>
    </row>
    <row r="1995" spans="17:17" x14ac:dyDescent="0.25">
      <c r="Q1995" t="str">
        <f>CONCATENATE(Measures!B2060&amp;" - "&amp;Measures!D2060)</f>
        <v xml:space="preserve"> - </v>
      </c>
    </row>
    <row r="1996" spans="17:17" x14ac:dyDescent="0.25">
      <c r="Q1996" t="str">
        <f>CONCATENATE(Measures!B2061&amp;" - "&amp;Measures!D2061)</f>
        <v xml:space="preserve"> - </v>
      </c>
    </row>
    <row r="1997" spans="17:17" x14ac:dyDescent="0.25">
      <c r="Q1997" t="str">
        <f>CONCATENATE(Measures!B2062&amp;" - "&amp;Measures!D2062)</f>
        <v xml:space="preserve"> - </v>
      </c>
    </row>
    <row r="1998" spans="17:17" x14ac:dyDescent="0.25">
      <c r="Q1998" t="str">
        <f>CONCATENATE(Measures!B2063&amp;" - "&amp;Measures!D2063)</f>
        <v xml:space="preserve"> - </v>
      </c>
    </row>
    <row r="1999" spans="17:17" x14ac:dyDescent="0.25">
      <c r="Q1999" t="str">
        <f>CONCATENATE(Measures!B2064&amp;" - "&amp;Measures!D2064)</f>
        <v xml:space="preserve"> - </v>
      </c>
    </row>
    <row r="2000" spans="17:17" x14ac:dyDescent="0.25">
      <c r="Q2000" t="str">
        <f>CONCATENATE(Measures!B2065&amp;" - "&amp;Measures!D2065)</f>
        <v xml:space="preserve"> - </v>
      </c>
    </row>
    <row r="2001" spans="17:17" x14ac:dyDescent="0.25">
      <c r="Q2001" t="str">
        <f>CONCATENATE(Measures!B2066&amp;" - "&amp;Measures!D2066)</f>
        <v xml:space="preserve"> - </v>
      </c>
    </row>
  </sheetData>
  <customSheetViews>
    <customSheetView guid="{DF4DF86E-F87E-4853-B44F-4F4D647D71FF}" state="hidden">
      <selection activeCell="E53" sqref="E53"/>
      <pageMargins left="0.7" right="0.7" top="0.75" bottom="0.75" header="0.3" footer="0.3"/>
      <pageSetup paperSize="0" orientation="portrait" horizontalDpi="0" verticalDpi="0" copies="0"/>
    </customSheetView>
    <customSheetView guid="{587CB59E-8194-466A-825B-36D9E2C9E12C}" state="hidden">
      <selection activeCell="E53" sqref="E53"/>
      <pageMargins left="0.7" right="0.7" top="0.75" bottom="0.75" header="0.3" footer="0.3"/>
      <pageSetup paperSize="0" orientation="portrait" horizontalDpi="0" verticalDpi="0" copies="0"/>
    </customSheetView>
    <customSheetView guid="{BA2EDF17-FDDF-46B2-A4BE-72FB311EBCAF}" state="hidden">
      <selection activeCell="E53" sqref="E53"/>
      <pageMargins left="0.7" right="0.7" top="0.75" bottom="0.75" header="0.3" footer="0.3"/>
      <pageSetup paperSize="0" orientation="portrait" horizontalDpi="0" verticalDpi="0" copies="0"/>
    </customSheetView>
    <customSheetView guid="{317D3D83-AACA-40F7-8006-3175597A202A}" state="hidden">
      <selection activeCell="E53" sqref="E53"/>
      <pageMargins left="0.7" right="0.7" top="0.75" bottom="0.75" header="0.3" footer="0.3"/>
      <pageSetup paperSize="0" orientation="portrait" horizontalDpi="0" verticalDpi="0" copies="0"/>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L86"/>
  <sheetViews>
    <sheetView showGridLines="0" topLeftCell="A29" zoomScaleNormal="100" workbookViewId="0">
      <selection activeCell="A16" sqref="A16"/>
    </sheetView>
  </sheetViews>
  <sheetFormatPr defaultColWidth="8.5703125" defaultRowHeight="15" x14ac:dyDescent="0.25"/>
  <cols>
    <col min="1" max="1" width="92.5703125" style="20" customWidth="1"/>
    <col min="2" max="11" width="8.5703125" style="20" customWidth="1"/>
    <col min="12" max="12" width="65.42578125" style="20" customWidth="1"/>
    <col min="13" max="16384" width="8.5703125" style="20"/>
  </cols>
  <sheetData>
    <row r="1" spans="1:12" customFormat="1" ht="33" customHeight="1" x14ac:dyDescent="0.25">
      <c r="A1" s="253" t="s">
        <v>451</v>
      </c>
      <c r="B1" s="254"/>
      <c r="C1" s="254"/>
      <c r="D1" s="254"/>
      <c r="E1" s="254"/>
      <c r="F1" s="254"/>
      <c r="G1" s="254"/>
      <c r="H1" s="246"/>
      <c r="I1" s="246"/>
      <c r="J1" s="246"/>
      <c r="K1" s="246"/>
      <c r="L1" s="246"/>
    </row>
    <row r="2" spans="1:12" customFormat="1" ht="33" customHeight="1" x14ac:dyDescent="0.25">
      <c r="A2" s="250" t="s">
        <v>452</v>
      </c>
      <c r="B2" s="251"/>
      <c r="C2" s="251"/>
      <c r="D2" s="251"/>
      <c r="E2" s="251"/>
      <c r="F2" s="251"/>
      <c r="G2" s="251"/>
      <c r="H2" s="251"/>
      <c r="I2" s="251"/>
      <c r="J2" s="251"/>
      <c r="K2" s="251"/>
      <c r="L2" s="236"/>
    </row>
    <row r="3" spans="1:12" ht="17.100000000000001" customHeight="1" x14ac:dyDescent="0.25">
      <c r="A3" s="55"/>
      <c r="B3" s="31">
        <v>2017</v>
      </c>
      <c r="C3" s="31">
        <v>2018</v>
      </c>
      <c r="D3" s="32">
        <v>2019</v>
      </c>
      <c r="E3" s="41">
        <v>2020</v>
      </c>
      <c r="F3" s="31">
        <v>2021</v>
      </c>
      <c r="G3" s="31">
        <v>2022</v>
      </c>
      <c r="H3" s="31">
        <v>2023</v>
      </c>
      <c r="I3" s="31">
        <v>2024</v>
      </c>
      <c r="J3" s="31">
        <v>2025</v>
      </c>
      <c r="K3" s="31">
        <v>2026</v>
      </c>
      <c r="L3" s="255" t="s">
        <v>453</v>
      </c>
    </row>
    <row r="4" spans="1:12" ht="15.75" x14ac:dyDescent="0.25">
      <c r="A4" s="35" t="s">
        <v>454</v>
      </c>
      <c r="B4" s="96">
        <v>26962.264999999999</v>
      </c>
      <c r="C4" s="96">
        <v>29142.539000000001</v>
      </c>
      <c r="D4" s="100">
        <v>30463.323</v>
      </c>
      <c r="E4" s="97">
        <v>29545.299900332146</v>
      </c>
      <c r="F4" s="96">
        <v>30849.50431183074</v>
      </c>
      <c r="G4" s="96">
        <v>32817.706072035216</v>
      </c>
      <c r="H4" s="96">
        <v>34530.606289372896</v>
      </c>
      <c r="I4" s="96">
        <v>36248.661501687195</v>
      </c>
      <c r="J4" s="96">
        <v>38090.645916670241</v>
      </c>
      <c r="K4" s="96">
        <v>40027.444724428162</v>
      </c>
      <c r="L4" s="256"/>
    </row>
    <row r="5" spans="1:12" ht="15.75" x14ac:dyDescent="0.25">
      <c r="A5" s="35" t="s">
        <v>455</v>
      </c>
      <c r="B5" s="99"/>
      <c r="C5" s="99"/>
      <c r="D5" s="98"/>
      <c r="E5" s="97">
        <v>0</v>
      </c>
      <c r="F5" s="96">
        <v>26.345083449384113</v>
      </c>
      <c r="G5" s="96">
        <v>326.53596270100195</v>
      </c>
      <c r="H5" s="96">
        <v>346.74166922907767</v>
      </c>
      <c r="I5" s="96">
        <v>465.84667025290361</v>
      </c>
      <c r="J5" s="96">
        <v>524.2732248265105</v>
      </c>
      <c r="K5" s="96">
        <v>273.25738954112222</v>
      </c>
      <c r="L5" s="256"/>
    </row>
    <row r="6" spans="1:12" ht="15" customHeight="1" x14ac:dyDescent="0.25">
      <c r="A6" s="34" t="s">
        <v>456</v>
      </c>
      <c r="B6" s="94">
        <f t="shared" ref="B6:K6" si="0">B7+B16+B22+B29+B39+B46+B53+B60+B67+B76</f>
        <v>10439.269999999999</v>
      </c>
      <c r="C6" s="94">
        <f t="shared" si="0"/>
        <v>11471.06</v>
      </c>
      <c r="D6" s="95">
        <f t="shared" si="0"/>
        <v>11696.560000000001</v>
      </c>
      <c r="E6" s="94">
        <f t="shared" si="0"/>
        <v>13115.206467980617</v>
      </c>
      <c r="F6" s="94">
        <f t="shared" si="0"/>
        <v>12988.640551525361</v>
      </c>
      <c r="G6" s="94">
        <f t="shared" si="0"/>
        <v>13665.576688381452</v>
      </c>
      <c r="H6" s="94">
        <f t="shared" si="0"/>
        <v>13726.745149423625</v>
      </c>
      <c r="I6" s="94">
        <f t="shared" si="0"/>
        <v>14511.566371219586</v>
      </c>
      <c r="J6" s="94">
        <f t="shared" si="0"/>
        <v>15283.729536045594</v>
      </c>
      <c r="K6" s="94">
        <f t="shared" si="0"/>
        <v>15783.189222998948</v>
      </c>
      <c r="L6" s="256"/>
    </row>
    <row r="7" spans="1:12" ht="15" customHeight="1" x14ac:dyDescent="0.25">
      <c r="A7" s="30" t="s">
        <v>457</v>
      </c>
      <c r="B7" s="92">
        <f t="shared" ref="B7:K7" si="1">+SUM(B8:B15)</f>
        <v>1083.9759999999999</v>
      </c>
      <c r="C7" s="92">
        <f t="shared" si="1"/>
        <v>1174.24</v>
      </c>
      <c r="D7" s="93">
        <f t="shared" si="1"/>
        <v>1140.92</v>
      </c>
      <c r="E7" s="92">
        <f t="shared" si="1"/>
        <v>1345.0997942490874</v>
      </c>
      <c r="F7" s="92">
        <f t="shared" si="1"/>
        <v>1344.6571544477101</v>
      </c>
      <c r="G7" s="92">
        <f t="shared" si="1"/>
        <v>1448.1379000889797</v>
      </c>
      <c r="H7" s="92">
        <f t="shared" si="1"/>
        <v>1383.5781381710601</v>
      </c>
      <c r="I7" s="92">
        <f t="shared" si="1"/>
        <v>1449.5128281968184</v>
      </c>
      <c r="J7" s="92">
        <f t="shared" si="1"/>
        <v>1517.0516361414172</v>
      </c>
      <c r="K7" s="92">
        <f t="shared" si="1"/>
        <v>1584.1183961868815</v>
      </c>
      <c r="L7" s="257"/>
    </row>
    <row r="8" spans="1:12" ht="15" customHeight="1" x14ac:dyDescent="0.25">
      <c r="A8" s="29" t="s">
        <v>21</v>
      </c>
      <c r="B8" s="89">
        <v>649.59699999999998</v>
      </c>
      <c r="C8" s="89">
        <v>711.38</v>
      </c>
      <c r="D8" s="90">
        <v>681.72</v>
      </c>
      <c r="E8" s="89">
        <v>808.33226867451845</v>
      </c>
      <c r="F8" s="89">
        <v>807.11821567172319</v>
      </c>
      <c r="G8" s="89">
        <v>850.04773218363596</v>
      </c>
      <c r="H8" s="89">
        <v>806.69092249554114</v>
      </c>
      <c r="I8" s="89">
        <v>847.28225079800848</v>
      </c>
      <c r="J8" s="89">
        <v>891.55960464449083</v>
      </c>
      <c r="K8" s="89">
        <v>930.62668241752783</v>
      </c>
      <c r="L8" s="36"/>
    </row>
    <row r="9" spans="1:12" ht="15" customHeight="1" x14ac:dyDescent="0.25">
      <c r="A9" s="29" t="s">
        <v>29</v>
      </c>
      <c r="B9" s="89">
        <v>0</v>
      </c>
      <c r="C9" s="89">
        <v>0</v>
      </c>
      <c r="D9" s="90">
        <v>0</v>
      </c>
      <c r="E9" s="89">
        <v>0</v>
      </c>
      <c r="F9" s="89">
        <v>0</v>
      </c>
      <c r="G9" s="89">
        <v>0</v>
      </c>
      <c r="H9" s="89">
        <v>0</v>
      </c>
      <c r="I9" s="89">
        <v>0</v>
      </c>
      <c r="J9" s="89">
        <v>0</v>
      </c>
      <c r="K9" s="89">
        <v>0</v>
      </c>
      <c r="L9" s="36"/>
    </row>
    <row r="10" spans="1:12" ht="15" customHeight="1" x14ac:dyDescent="0.25">
      <c r="A10" s="29" t="s">
        <v>33</v>
      </c>
      <c r="B10" s="89">
        <v>28.827000000000002</v>
      </c>
      <c r="C10" s="89">
        <v>55.16</v>
      </c>
      <c r="D10" s="90">
        <v>60.5</v>
      </c>
      <c r="E10" s="89">
        <v>57.176127689997671</v>
      </c>
      <c r="F10" s="89">
        <v>58.788047539727479</v>
      </c>
      <c r="G10" s="89">
        <v>96.243121455538017</v>
      </c>
      <c r="H10" s="89">
        <v>102.78514437942152</v>
      </c>
      <c r="I10" s="89">
        <v>104.53976491660873</v>
      </c>
      <c r="J10" s="89">
        <v>102.5109411921967</v>
      </c>
      <c r="K10" s="89">
        <v>103.91855268698347</v>
      </c>
      <c r="L10" s="36"/>
    </row>
    <row r="11" spans="1:12" ht="15" customHeight="1" x14ac:dyDescent="0.25">
      <c r="A11" s="29" t="s">
        <v>37</v>
      </c>
      <c r="B11" s="89">
        <v>84.793000000000006</v>
      </c>
      <c r="C11" s="89">
        <v>128.72</v>
      </c>
      <c r="D11" s="90">
        <v>133.16</v>
      </c>
      <c r="E11" s="89">
        <v>137.18479665765474</v>
      </c>
      <c r="F11" s="89">
        <v>136.94437380155964</v>
      </c>
      <c r="G11" s="89">
        <v>143.5509171434953</v>
      </c>
      <c r="H11" s="89">
        <v>135.61460137235795</v>
      </c>
      <c r="I11" s="89">
        <v>142.36204654610259</v>
      </c>
      <c r="J11" s="89">
        <v>149.59620803399108</v>
      </c>
      <c r="K11" s="89">
        <v>157.20274109198098</v>
      </c>
      <c r="L11" s="36"/>
    </row>
    <row r="12" spans="1:12" ht="15" customHeight="1" x14ac:dyDescent="0.25">
      <c r="A12" s="29" t="s">
        <v>41</v>
      </c>
      <c r="B12" s="89">
        <v>5.5439999999999996</v>
      </c>
      <c r="C12" s="89">
        <v>5.62</v>
      </c>
      <c r="D12" s="90">
        <v>4.5199999999999996</v>
      </c>
      <c r="E12" s="89">
        <v>6.2064433941456558</v>
      </c>
      <c r="F12" s="89">
        <v>6.1955663080299335</v>
      </c>
      <c r="G12" s="89">
        <v>6.49445611420151</v>
      </c>
      <c r="H12" s="89">
        <v>6.1354054337201394</v>
      </c>
      <c r="I12" s="89">
        <v>6.4406698474616508</v>
      </c>
      <c r="J12" s="89">
        <v>6.7679540281623201</v>
      </c>
      <c r="K12" s="89">
        <v>7.1120848502382055</v>
      </c>
      <c r="L12" s="36"/>
    </row>
    <row r="13" spans="1:12" ht="15" customHeight="1" x14ac:dyDescent="0.25">
      <c r="A13" s="29" t="s">
        <v>45</v>
      </c>
      <c r="B13" s="89">
        <v>4.2789999999999999</v>
      </c>
      <c r="C13" s="89">
        <v>6.3</v>
      </c>
      <c r="D13" s="90">
        <v>4.45</v>
      </c>
      <c r="E13" s="89">
        <v>5.9472480088379918</v>
      </c>
      <c r="F13" s="89">
        <v>5.9368251749159571</v>
      </c>
      <c r="G13" s="89">
        <v>6.2232326536811078</v>
      </c>
      <c r="H13" s="89">
        <v>5.8791767574202991</v>
      </c>
      <c r="I13" s="89">
        <v>6.1716926254463882</v>
      </c>
      <c r="J13" s="89">
        <v>6.4853086641960918</v>
      </c>
      <c r="K13" s="89">
        <v>6.8150677897366734</v>
      </c>
      <c r="L13" s="36"/>
    </row>
    <row r="14" spans="1:12" ht="15" customHeight="1" x14ac:dyDescent="0.25">
      <c r="A14" s="29" t="s">
        <v>48</v>
      </c>
      <c r="B14" s="89">
        <v>310.93599999999998</v>
      </c>
      <c r="C14" s="89">
        <v>267.06</v>
      </c>
      <c r="D14" s="90">
        <v>256.57</v>
      </c>
      <c r="E14" s="89">
        <v>330.2529098239329</v>
      </c>
      <c r="F14" s="89">
        <v>329.67412595175404</v>
      </c>
      <c r="G14" s="89">
        <v>345.57844053842757</v>
      </c>
      <c r="H14" s="89">
        <v>326.47288773259896</v>
      </c>
      <c r="I14" s="89">
        <v>342.71640346319055</v>
      </c>
      <c r="J14" s="89">
        <v>360.1316195783802</v>
      </c>
      <c r="K14" s="89">
        <v>378.44326735041432</v>
      </c>
      <c r="L14" s="36"/>
    </row>
    <row r="15" spans="1:12" ht="15" customHeight="1" x14ac:dyDescent="0.25">
      <c r="A15" s="37" t="s">
        <v>51</v>
      </c>
      <c r="B15" s="87">
        <v>0</v>
      </c>
      <c r="C15" s="87">
        <v>0</v>
      </c>
      <c r="D15" s="88">
        <v>0</v>
      </c>
      <c r="E15" s="87">
        <v>0</v>
      </c>
      <c r="F15" s="87">
        <v>0</v>
      </c>
      <c r="G15" s="87">
        <v>0</v>
      </c>
      <c r="H15" s="87">
        <v>0</v>
      </c>
      <c r="I15" s="87">
        <v>0</v>
      </c>
      <c r="J15" s="87">
        <v>0</v>
      </c>
      <c r="K15" s="87">
        <v>0</v>
      </c>
      <c r="L15" s="38"/>
    </row>
    <row r="16" spans="1:12" ht="15" customHeight="1" x14ac:dyDescent="0.25">
      <c r="A16" s="30" t="s">
        <v>458</v>
      </c>
      <c r="B16" s="92">
        <f t="shared" ref="B16:K16" si="2">+SUM(B17:B21)</f>
        <v>446.053</v>
      </c>
      <c r="C16" s="92">
        <f t="shared" si="2"/>
        <v>614.32999999999993</v>
      </c>
      <c r="D16" s="93">
        <f t="shared" si="2"/>
        <v>586.87</v>
      </c>
      <c r="E16" s="92">
        <f t="shared" si="2"/>
        <v>693.67981581999891</v>
      </c>
      <c r="F16" s="92">
        <f t="shared" si="2"/>
        <v>729.12397799999997</v>
      </c>
      <c r="G16" s="92">
        <f t="shared" si="2"/>
        <v>770.37739099999999</v>
      </c>
      <c r="H16" s="92">
        <f t="shared" si="2"/>
        <v>748.51785600000005</v>
      </c>
      <c r="I16" s="92">
        <f t="shared" si="2"/>
        <v>785.76003452516829</v>
      </c>
      <c r="J16" s="92">
        <f t="shared" si="2"/>
        <v>825.68861885219326</v>
      </c>
      <c r="K16" s="92">
        <f t="shared" si="2"/>
        <v>867.67248901471862</v>
      </c>
      <c r="L16" s="40"/>
    </row>
    <row r="17" spans="1:12" ht="15" customHeight="1" x14ac:dyDescent="0.25">
      <c r="A17" s="29" t="s">
        <v>54</v>
      </c>
      <c r="B17" s="89">
        <v>424.18</v>
      </c>
      <c r="C17" s="89">
        <v>591.55999999999995</v>
      </c>
      <c r="D17" s="90">
        <v>526.6</v>
      </c>
      <c r="E17" s="89">
        <v>649.49957725487047</v>
      </c>
      <c r="F17" s="89">
        <v>682.68631244169535</v>
      </c>
      <c r="G17" s="89">
        <v>721.31230918076335</v>
      </c>
      <c r="H17" s="89">
        <v>700.8450007515786</v>
      </c>
      <c r="I17" s="89">
        <v>735.71523721586675</v>
      </c>
      <c r="J17" s="89">
        <v>773.10078318296689</v>
      </c>
      <c r="K17" s="89">
        <v>812.41071450891945</v>
      </c>
      <c r="L17" s="36"/>
    </row>
    <row r="18" spans="1:12" ht="15" customHeight="1" x14ac:dyDescent="0.25">
      <c r="A18" s="29" t="s">
        <v>57</v>
      </c>
      <c r="B18" s="89">
        <v>10.964</v>
      </c>
      <c r="C18" s="89">
        <v>5.93</v>
      </c>
      <c r="D18" s="90">
        <v>7.68</v>
      </c>
      <c r="E18" s="89">
        <v>10.348433297107761</v>
      </c>
      <c r="F18" s="89">
        <v>10.877195327840955</v>
      </c>
      <c r="G18" s="89">
        <v>11.492620748867354</v>
      </c>
      <c r="H18" s="89">
        <v>11.166516493425114</v>
      </c>
      <c r="I18" s="89">
        <v>11.722101637345013</v>
      </c>
      <c r="J18" s="89">
        <v>12.317763039237928</v>
      </c>
      <c r="K18" s="89">
        <v>12.944085544265327</v>
      </c>
      <c r="L18" s="36"/>
    </row>
    <row r="19" spans="1:12" ht="15" customHeight="1" x14ac:dyDescent="0.25">
      <c r="A19" s="29" t="s">
        <v>60</v>
      </c>
      <c r="B19" s="89">
        <v>0</v>
      </c>
      <c r="C19" s="89">
        <v>0</v>
      </c>
      <c r="D19" s="90">
        <v>0</v>
      </c>
      <c r="E19" s="89">
        <v>0</v>
      </c>
      <c r="F19" s="89">
        <v>0</v>
      </c>
      <c r="G19" s="89">
        <v>0</v>
      </c>
      <c r="H19" s="89">
        <v>0</v>
      </c>
      <c r="I19" s="89">
        <v>0</v>
      </c>
      <c r="J19" s="89">
        <v>0</v>
      </c>
      <c r="K19" s="89">
        <v>0</v>
      </c>
      <c r="L19" s="36"/>
    </row>
    <row r="20" spans="1:12" ht="15" customHeight="1" x14ac:dyDescent="0.25">
      <c r="A20" s="29" t="s">
        <v>63</v>
      </c>
      <c r="B20" s="89">
        <v>0</v>
      </c>
      <c r="C20" s="89">
        <v>0</v>
      </c>
      <c r="D20" s="90">
        <v>0</v>
      </c>
      <c r="E20" s="89">
        <v>0</v>
      </c>
      <c r="F20" s="89">
        <v>0</v>
      </c>
      <c r="G20" s="89">
        <v>0</v>
      </c>
      <c r="H20" s="89">
        <v>0</v>
      </c>
      <c r="I20" s="89">
        <v>0</v>
      </c>
      <c r="J20" s="89">
        <v>0</v>
      </c>
      <c r="K20" s="89">
        <v>0</v>
      </c>
      <c r="L20" s="36"/>
    </row>
    <row r="21" spans="1:12" ht="15" customHeight="1" x14ac:dyDescent="0.25">
      <c r="A21" s="37" t="s">
        <v>66</v>
      </c>
      <c r="B21" s="89">
        <v>10.909000000000001</v>
      </c>
      <c r="C21" s="89">
        <v>16.84</v>
      </c>
      <c r="D21" s="90">
        <v>52.59</v>
      </c>
      <c r="E21" s="89">
        <v>33.831805268020695</v>
      </c>
      <c r="F21" s="89">
        <v>35.560470230463686</v>
      </c>
      <c r="G21" s="89">
        <v>37.572461070369272</v>
      </c>
      <c r="H21" s="89">
        <v>36.506338754996349</v>
      </c>
      <c r="I21" s="89">
        <v>38.322695671956581</v>
      </c>
      <c r="J21" s="89">
        <v>40.270072629988441</v>
      </c>
      <c r="K21" s="89">
        <v>42.317688961533825</v>
      </c>
      <c r="L21" s="36"/>
    </row>
    <row r="22" spans="1:12" ht="15" customHeight="1" x14ac:dyDescent="0.25">
      <c r="A22" s="30" t="s">
        <v>459</v>
      </c>
      <c r="B22" s="92">
        <f t="shared" ref="B22:K22" si="3">+SUM(B23:B28)</f>
        <v>628.80499999999995</v>
      </c>
      <c r="C22" s="92">
        <f t="shared" si="3"/>
        <v>641.01</v>
      </c>
      <c r="D22" s="93">
        <f t="shared" si="3"/>
        <v>684.15</v>
      </c>
      <c r="E22" s="92">
        <f t="shared" si="3"/>
        <v>649.6805769379373</v>
      </c>
      <c r="F22" s="92">
        <f t="shared" si="3"/>
        <v>690.25739705475758</v>
      </c>
      <c r="G22" s="92">
        <f t="shared" si="3"/>
        <v>717.54459730330348</v>
      </c>
      <c r="H22" s="92">
        <f t="shared" si="3"/>
        <v>707.10228506889632</v>
      </c>
      <c r="I22" s="92">
        <f t="shared" si="3"/>
        <v>761.78577624114223</v>
      </c>
      <c r="J22" s="92">
        <f t="shared" si="3"/>
        <v>756.44981737431226</v>
      </c>
      <c r="K22" s="92">
        <f t="shared" si="3"/>
        <v>794.9130954091454</v>
      </c>
      <c r="L22" s="40"/>
    </row>
    <row r="23" spans="1:12" ht="15" customHeight="1" x14ac:dyDescent="0.25">
      <c r="A23" s="29" t="s">
        <v>69</v>
      </c>
      <c r="B23" s="89">
        <v>349.75799999999998</v>
      </c>
      <c r="C23" s="89">
        <v>352.65</v>
      </c>
      <c r="D23" s="90">
        <v>381.12</v>
      </c>
      <c r="E23" s="89">
        <v>360.26597004982659</v>
      </c>
      <c r="F23" s="89">
        <v>382.76694665254865</v>
      </c>
      <c r="G23" s="89">
        <v>396.08087239272845</v>
      </c>
      <c r="H23" s="89">
        <v>380.26762065107806</v>
      </c>
      <c r="I23" s="89">
        <v>399.18766978832724</v>
      </c>
      <c r="J23" s="89">
        <v>419.47248682548246</v>
      </c>
      <c r="K23" s="89">
        <v>440.80144549287235</v>
      </c>
      <c r="L23" s="36"/>
    </row>
    <row r="24" spans="1:12" ht="15" customHeight="1" x14ac:dyDescent="0.25">
      <c r="A24" s="29" t="s">
        <v>72</v>
      </c>
      <c r="B24" s="89">
        <v>66.801000000000002</v>
      </c>
      <c r="C24" s="89">
        <v>63.4</v>
      </c>
      <c r="D24" s="90">
        <v>60.53</v>
      </c>
      <c r="E24" s="89">
        <v>63.416809471996565</v>
      </c>
      <c r="F24" s="89">
        <v>67.377605841277088</v>
      </c>
      <c r="G24" s="89">
        <v>72.998945550399924</v>
      </c>
      <c r="H24" s="89">
        <v>88.28966755362849</v>
      </c>
      <c r="I24" s="89">
        <v>112.18440760871971</v>
      </c>
      <c r="J24" s="89">
        <v>73.838799629276878</v>
      </c>
      <c r="K24" s="89">
        <v>77.593288314008561</v>
      </c>
      <c r="L24" s="36"/>
    </row>
    <row r="25" spans="1:12" ht="15" customHeight="1" x14ac:dyDescent="0.25">
      <c r="A25" s="29" t="s">
        <v>75</v>
      </c>
      <c r="B25" s="89">
        <v>110.554</v>
      </c>
      <c r="C25" s="89">
        <v>120.68</v>
      </c>
      <c r="D25" s="90">
        <v>129.22999999999999</v>
      </c>
      <c r="E25" s="89">
        <v>119.85192134217179</v>
      </c>
      <c r="F25" s="89">
        <v>127.33746119912391</v>
      </c>
      <c r="G25" s="89">
        <v>131.76668769627781</v>
      </c>
      <c r="H25" s="89">
        <v>126.50599487080189</v>
      </c>
      <c r="I25" s="89">
        <v>132.80024531214661</v>
      </c>
      <c r="J25" s="89">
        <v>139.5485215804859</v>
      </c>
      <c r="K25" s="89">
        <v>146.64415894018686</v>
      </c>
      <c r="L25" s="36"/>
    </row>
    <row r="26" spans="1:12" ht="15" customHeight="1" x14ac:dyDescent="0.25">
      <c r="A26" s="29" t="s">
        <v>78</v>
      </c>
      <c r="B26" s="89">
        <v>54.49</v>
      </c>
      <c r="C26" s="89">
        <v>55.85</v>
      </c>
      <c r="D26" s="90">
        <v>61.12</v>
      </c>
      <c r="E26" s="89">
        <v>57.009328069734501</v>
      </c>
      <c r="F26" s="89">
        <v>60.569935131391176</v>
      </c>
      <c r="G26" s="89">
        <v>62.676761819221319</v>
      </c>
      <c r="H26" s="89">
        <v>60.174435950740417</v>
      </c>
      <c r="I26" s="89">
        <v>63.168388691299725</v>
      </c>
      <c r="J26" s="89">
        <v>66.378305490118606</v>
      </c>
      <c r="K26" s="89">
        <v>69.753449697846222</v>
      </c>
      <c r="L26" s="36"/>
    </row>
    <row r="27" spans="1:12" ht="15" customHeight="1" x14ac:dyDescent="0.25">
      <c r="A27" s="29" t="s">
        <v>81</v>
      </c>
      <c r="B27" s="89">
        <v>0</v>
      </c>
      <c r="C27" s="89">
        <v>0</v>
      </c>
      <c r="D27" s="90">
        <v>0</v>
      </c>
      <c r="E27" s="89">
        <v>0</v>
      </c>
      <c r="F27" s="89">
        <v>0</v>
      </c>
      <c r="G27" s="89">
        <v>0</v>
      </c>
      <c r="H27" s="89">
        <v>0</v>
      </c>
      <c r="I27" s="89">
        <v>0</v>
      </c>
      <c r="J27" s="89">
        <v>0</v>
      </c>
      <c r="K27" s="89">
        <v>0</v>
      </c>
      <c r="L27" s="36"/>
    </row>
    <row r="28" spans="1:12" ht="15" customHeight="1" x14ac:dyDescent="0.25">
      <c r="A28" s="37" t="s">
        <v>84</v>
      </c>
      <c r="B28" s="89">
        <v>47.201999999999998</v>
      </c>
      <c r="C28" s="89">
        <v>48.43</v>
      </c>
      <c r="D28" s="90">
        <v>52.15</v>
      </c>
      <c r="E28" s="89">
        <v>49.136548004208002</v>
      </c>
      <c r="F28" s="89">
        <v>52.205448230416721</v>
      </c>
      <c r="G28" s="89">
        <v>54.02132984467611</v>
      </c>
      <c r="H28" s="89">
        <v>51.864566042647382</v>
      </c>
      <c r="I28" s="89">
        <v>54.445064840648875</v>
      </c>
      <c r="J28" s="89">
        <v>57.211703848948495</v>
      </c>
      <c r="K28" s="89">
        <v>60.120752964231365</v>
      </c>
      <c r="L28" s="36"/>
    </row>
    <row r="29" spans="1:12" ht="15" customHeight="1" x14ac:dyDescent="0.25">
      <c r="A29" s="30" t="s">
        <v>460</v>
      </c>
      <c r="B29" s="92">
        <f t="shared" ref="B29:K29" si="4">+SUM(B30:B38)</f>
        <v>1730.1299999999997</v>
      </c>
      <c r="C29" s="92">
        <f t="shared" si="4"/>
        <v>1810.51</v>
      </c>
      <c r="D29" s="93">
        <f t="shared" si="4"/>
        <v>1617.7900000000002</v>
      </c>
      <c r="E29" s="92">
        <f t="shared" si="4"/>
        <v>2137.4265611059118</v>
      </c>
      <c r="F29" s="92">
        <f t="shared" si="4"/>
        <v>1793.487385100455</v>
      </c>
      <c r="G29" s="92">
        <f t="shared" si="4"/>
        <v>2071.6875653451084</v>
      </c>
      <c r="H29" s="92">
        <f t="shared" si="4"/>
        <v>2084.5288164582994</v>
      </c>
      <c r="I29" s="92">
        <f t="shared" si="4"/>
        <v>2239.6366342822625</v>
      </c>
      <c r="J29" s="92">
        <f t="shared" si="4"/>
        <v>2445.365006698506</v>
      </c>
      <c r="K29" s="92">
        <f t="shared" si="4"/>
        <v>2333.6774574923766</v>
      </c>
      <c r="L29" s="40"/>
    </row>
    <row r="30" spans="1:12" ht="15" customHeight="1" x14ac:dyDescent="0.25">
      <c r="A30" s="29" t="s">
        <v>87</v>
      </c>
      <c r="B30" s="89">
        <v>127.29300000000001</v>
      </c>
      <c r="C30" s="89">
        <v>166.66</v>
      </c>
      <c r="D30" s="90">
        <v>164.67</v>
      </c>
      <c r="E30" s="89">
        <v>190.03320423735062</v>
      </c>
      <c r="F30" s="89">
        <v>159.45443962929141</v>
      </c>
      <c r="G30" s="89">
        <v>183.84735609071524</v>
      </c>
      <c r="H30" s="89">
        <v>207.82696103858439</v>
      </c>
      <c r="I30" s="89">
        <v>240.81386330747034</v>
      </c>
      <c r="J30" s="89">
        <v>281.22784544077473</v>
      </c>
      <c r="K30" s="89">
        <v>239.4850058067108</v>
      </c>
      <c r="L30" s="36"/>
    </row>
    <row r="31" spans="1:12" ht="15" customHeight="1" x14ac:dyDescent="0.25">
      <c r="A31" s="29" t="s">
        <v>90</v>
      </c>
      <c r="B31" s="89">
        <v>118.753</v>
      </c>
      <c r="C31" s="89">
        <v>119</v>
      </c>
      <c r="D31" s="90">
        <v>127.12</v>
      </c>
      <c r="E31" s="89">
        <v>151.1873266925009</v>
      </c>
      <c r="F31" s="89">
        <v>126.85935888705639</v>
      </c>
      <c r="G31" s="89">
        <v>146.44221655084363</v>
      </c>
      <c r="H31" s="89">
        <v>148.86766470748111</v>
      </c>
      <c r="I31" s="89">
        <v>160.21517314896246</v>
      </c>
      <c r="J31" s="89">
        <v>163.82290821391422</v>
      </c>
      <c r="K31" s="89">
        <v>166.91497544515883</v>
      </c>
      <c r="L31" s="36"/>
    </row>
    <row r="32" spans="1:12" ht="15" customHeight="1" x14ac:dyDescent="0.25">
      <c r="A32" s="29" t="s">
        <v>93</v>
      </c>
      <c r="B32" s="89">
        <v>493.423</v>
      </c>
      <c r="C32" s="89">
        <v>354.41</v>
      </c>
      <c r="D32" s="90">
        <v>230.16</v>
      </c>
      <c r="E32" s="89">
        <v>446.67289677018897</v>
      </c>
      <c r="F32" s="89">
        <v>374.79753466201828</v>
      </c>
      <c r="G32" s="89">
        <v>517.25394388531981</v>
      </c>
      <c r="H32" s="89">
        <v>437.50491063837899</v>
      </c>
      <c r="I32" s="89">
        <v>442.81272089766793</v>
      </c>
      <c r="J32" s="89">
        <v>456.58114912634716</v>
      </c>
      <c r="K32" s="89">
        <v>457.53801646908516</v>
      </c>
      <c r="L32" s="36"/>
    </row>
    <row r="33" spans="1:12" ht="15" customHeight="1" x14ac:dyDescent="0.25">
      <c r="A33" s="29" t="s">
        <v>96</v>
      </c>
      <c r="B33" s="89">
        <v>15.335000000000001</v>
      </c>
      <c r="C33" s="89">
        <v>14.07</v>
      </c>
      <c r="D33" s="90">
        <v>14.83</v>
      </c>
      <c r="E33" s="89">
        <v>18.329038860761901</v>
      </c>
      <c r="F33" s="89">
        <v>15.379662897416194</v>
      </c>
      <c r="G33" s="89">
        <v>16.187468789743541</v>
      </c>
      <c r="H33" s="89">
        <v>26.368333231129331</v>
      </c>
      <c r="I33" s="89">
        <v>39.776804746503259</v>
      </c>
      <c r="J33" s="89">
        <v>44.841660478050414</v>
      </c>
      <c r="K33" s="89">
        <v>49.950988928093778</v>
      </c>
      <c r="L33" s="36"/>
    </row>
    <row r="34" spans="1:12" ht="15" customHeight="1" x14ac:dyDescent="0.25">
      <c r="A34" s="29" t="s">
        <v>99</v>
      </c>
      <c r="B34" s="89">
        <v>873.06399999999996</v>
      </c>
      <c r="C34" s="89">
        <v>1011.44</v>
      </c>
      <c r="D34" s="90">
        <v>946.75</v>
      </c>
      <c r="E34" s="89">
        <v>1173.1471592785706</v>
      </c>
      <c r="F34" s="89">
        <v>984.37282913894398</v>
      </c>
      <c r="G34" s="89">
        <v>1065.4586840311076</v>
      </c>
      <c r="H34" s="89">
        <v>1120.172563906671</v>
      </c>
      <c r="I34" s="89">
        <v>1205.2805599762196</v>
      </c>
      <c r="J34" s="89">
        <v>1340.7035374863503</v>
      </c>
      <c r="K34" s="89">
        <v>1253.7666692229775</v>
      </c>
      <c r="L34" s="36"/>
    </row>
    <row r="35" spans="1:12" ht="15" customHeight="1" x14ac:dyDescent="0.25">
      <c r="A35" s="29" t="s">
        <v>102</v>
      </c>
      <c r="B35" s="89">
        <v>7.5330000000000004</v>
      </c>
      <c r="C35" s="89">
        <v>10.79</v>
      </c>
      <c r="D35" s="90">
        <v>10.16</v>
      </c>
      <c r="E35" s="89">
        <v>11.802102721172856</v>
      </c>
      <c r="F35" s="89">
        <v>9.9029939709982031</v>
      </c>
      <c r="G35" s="89">
        <v>13.331519344343867</v>
      </c>
      <c r="H35" s="89">
        <v>14.549217114949833</v>
      </c>
      <c r="I35" s="89">
        <v>15.068108217840585</v>
      </c>
      <c r="J35" s="89">
        <v>15.624428711936137</v>
      </c>
      <c r="K35" s="89">
        <v>16.209385273420118</v>
      </c>
      <c r="L35" s="36"/>
    </row>
    <row r="36" spans="1:12" ht="15" customHeight="1" x14ac:dyDescent="0.25">
      <c r="A36" s="29" t="s">
        <v>105</v>
      </c>
      <c r="B36" s="89">
        <v>29.617000000000001</v>
      </c>
      <c r="C36" s="89">
        <v>32.9</v>
      </c>
      <c r="D36" s="90">
        <v>41.49</v>
      </c>
      <c r="E36" s="89">
        <v>43.095927315276668</v>
      </c>
      <c r="F36" s="89">
        <v>36.161243336081526</v>
      </c>
      <c r="G36" s="89">
        <v>38.06058701062183</v>
      </c>
      <c r="H36" s="89">
        <v>38.082035304957699</v>
      </c>
      <c r="I36" s="89">
        <v>39.976790314554954</v>
      </c>
      <c r="J36" s="89">
        <v>42.008220487970533</v>
      </c>
      <c r="K36" s="89">
        <v>44.144216594078195</v>
      </c>
      <c r="L36" s="36"/>
    </row>
    <row r="37" spans="1:12" ht="15" customHeight="1" x14ac:dyDescent="0.25">
      <c r="A37" s="29" t="s">
        <v>108</v>
      </c>
      <c r="B37" s="89">
        <v>0.44500000000000001</v>
      </c>
      <c r="C37" s="89">
        <v>0.31</v>
      </c>
      <c r="D37" s="90">
        <v>0.43</v>
      </c>
      <c r="E37" s="89">
        <v>0.49101189216690078</v>
      </c>
      <c r="F37" s="89">
        <v>0.41200182058185125</v>
      </c>
      <c r="G37" s="89">
        <v>0.4336419241742081</v>
      </c>
      <c r="H37" s="89">
        <v>0.43388629454147187</v>
      </c>
      <c r="I37" s="89">
        <v>0.45547411734544418</v>
      </c>
      <c r="J37" s="89">
        <v>0.47861914369460784</v>
      </c>
      <c r="K37" s="89">
        <v>0.50295553822322203</v>
      </c>
      <c r="L37" s="36"/>
    </row>
    <row r="38" spans="1:12" ht="15" customHeight="1" x14ac:dyDescent="0.25">
      <c r="A38" s="37" t="s">
        <v>111</v>
      </c>
      <c r="B38" s="89">
        <v>64.667000000000002</v>
      </c>
      <c r="C38" s="89">
        <v>100.93</v>
      </c>
      <c r="D38" s="90">
        <v>82.18</v>
      </c>
      <c r="E38" s="89">
        <v>102.66789333792251</v>
      </c>
      <c r="F38" s="89">
        <v>86.147320758066982</v>
      </c>
      <c r="G38" s="89">
        <v>90.672147718238634</v>
      </c>
      <c r="H38" s="89">
        <v>90.723244221605299</v>
      </c>
      <c r="I38" s="89">
        <v>95.237139555697993</v>
      </c>
      <c r="J38" s="89">
        <v>100.0766376094674</v>
      </c>
      <c r="K38" s="89">
        <v>105.16524421462894</v>
      </c>
      <c r="L38" s="36"/>
    </row>
    <row r="39" spans="1:12" ht="15" customHeight="1" x14ac:dyDescent="0.25">
      <c r="A39" s="30" t="s">
        <v>461</v>
      </c>
      <c r="B39" s="92">
        <f t="shared" ref="B39:K39" si="5">+SUM(B40:B45)</f>
        <v>146.48399999999998</v>
      </c>
      <c r="C39" s="92">
        <f t="shared" si="5"/>
        <v>168.53000000000003</v>
      </c>
      <c r="D39" s="93">
        <f t="shared" si="5"/>
        <v>179.48999999999998</v>
      </c>
      <c r="E39" s="92">
        <f t="shared" si="5"/>
        <v>200.90398611541903</v>
      </c>
      <c r="F39" s="92">
        <f t="shared" si="5"/>
        <v>193.20988003612982</v>
      </c>
      <c r="G39" s="92">
        <f t="shared" si="5"/>
        <v>190.71857415372466</v>
      </c>
      <c r="H39" s="92">
        <f t="shared" si="5"/>
        <v>190.4620178188309</v>
      </c>
      <c r="I39" s="92">
        <f t="shared" si="5"/>
        <v>199.93837220772699</v>
      </c>
      <c r="J39" s="92">
        <f t="shared" si="5"/>
        <v>210.0982884724026</v>
      </c>
      <c r="K39" s="92">
        <f t="shared" si="5"/>
        <v>220.78117674674513</v>
      </c>
      <c r="L39" s="40"/>
    </row>
    <row r="40" spans="1:12" ht="15" customHeight="1" x14ac:dyDescent="0.25">
      <c r="A40" s="29" t="s">
        <v>114</v>
      </c>
      <c r="B40" s="89">
        <v>82.111999999999995</v>
      </c>
      <c r="C40" s="89">
        <v>98.9</v>
      </c>
      <c r="D40" s="90">
        <v>100.63</v>
      </c>
      <c r="E40" s="89">
        <v>114.42374673919493</v>
      </c>
      <c r="F40" s="89">
        <v>110.04161145943344</v>
      </c>
      <c r="G40" s="89">
        <v>108.62270206470185</v>
      </c>
      <c r="H40" s="89">
        <v>108.47658183256591</v>
      </c>
      <c r="I40" s="89">
        <v>113.87378671422</v>
      </c>
      <c r="J40" s="89">
        <v>119.66031045642588</v>
      </c>
      <c r="K40" s="89">
        <v>125.74468999503905</v>
      </c>
      <c r="L40" s="36"/>
    </row>
    <row r="41" spans="1:12" ht="15" customHeight="1" x14ac:dyDescent="0.25">
      <c r="A41" s="29" t="s">
        <v>117</v>
      </c>
      <c r="B41" s="89">
        <v>9.4030000000000005</v>
      </c>
      <c r="C41" s="89">
        <v>12.21</v>
      </c>
      <c r="D41" s="90">
        <v>12.29</v>
      </c>
      <c r="E41" s="89">
        <v>13.77389837346321</v>
      </c>
      <c r="F41" s="89">
        <v>13.246393482893787</v>
      </c>
      <c r="G41" s="89">
        <v>13.075590530175141</v>
      </c>
      <c r="H41" s="89">
        <v>13.058001128629545</v>
      </c>
      <c r="I41" s="89">
        <v>13.707696263242701</v>
      </c>
      <c r="J41" s="89">
        <v>14.404256131557815</v>
      </c>
      <c r="K41" s="89">
        <v>15.136670755433524</v>
      </c>
      <c r="L41" s="36"/>
    </row>
    <row r="42" spans="1:12" ht="15" customHeight="1" x14ac:dyDescent="0.25">
      <c r="A42" s="29" t="s">
        <v>120</v>
      </c>
      <c r="B42" s="89">
        <v>25.483000000000001</v>
      </c>
      <c r="C42" s="89">
        <v>24.15</v>
      </c>
      <c r="D42" s="90">
        <v>30.83</v>
      </c>
      <c r="E42" s="89">
        <v>32.690003386838043</v>
      </c>
      <c r="F42" s="89">
        <v>31.438060313662</v>
      </c>
      <c r="G42" s="89">
        <v>31.032688577101798</v>
      </c>
      <c r="H42" s="89">
        <v>30.990943126358108</v>
      </c>
      <c r="I42" s="89">
        <v>32.532883946237718</v>
      </c>
      <c r="J42" s="89">
        <v>34.186050234891795</v>
      </c>
      <c r="K42" s="89">
        <v>35.924311683168085</v>
      </c>
      <c r="L42" s="36"/>
    </row>
    <row r="43" spans="1:12" ht="15" customHeight="1" x14ac:dyDescent="0.25">
      <c r="A43" s="29" t="s">
        <v>123</v>
      </c>
      <c r="B43" s="89">
        <v>8.4779999999999998</v>
      </c>
      <c r="C43" s="89">
        <v>10.54</v>
      </c>
      <c r="D43" s="90">
        <v>7.64</v>
      </c>
      <c r="E43" s="89">
        <v>10.830445177116545</v>
      </c>
      <c r="F43" s="89">
        <v>10.415666975399892</v>
      </c>
      <c r="G43" s="89">
        <v>10.281364255476179</v>
      </c>
      <c r="H43" s="89">
        <v>10.267533672153096</v>
      </c>
      <c r="I43" s="89">
        <v>10.778390319013772</v>
      </c>
      <c r="J43" s="89">
        <v>11.326096804267122</v>
      </c>
      <c r="K43" s="89">
        <v>11.901995959010911</v>
      </c>
      <c r="L43" s="36"/>
    </row>
    <row r="44" spans="1:12" ht="15" customHeight="1" x14ac:dyDescent="0.25">
      <c r="A44" s="29" t="s">
        <v>126</v>
      </c>
      <c r="B44" s="89">
        <v>1.0169999999999999</v>
      </c>
      <c r="C44" s="89">
        <v>1.18</v>
      </c>
      <c r="D44" s="90">
        <v>1.1599999999999999</v>
      </c>
      <c r="E44" s="89">
        <v>1.3638609220339202</v>
      </c>
      <c r="F44" s="89">
        <v>1.311628555646239</v>
      </c>
      <c r="G44" s="89">
        <v>1.2947160254195189</v>
      </c>
      <c r="H44" s="89">
        <v>1.2929743618207645</v>
      </c>
      <c r="I44" s="89">
        <v>1.3573057356489322</v>
      </c>
      <c r="J44" s="89">
        <v>1.4262775516514641</v>
      </c>
      <c r="K44" s="89">
        <v>1.4987996261684908</v>
      </c>
      <c r="L44" s="36"/>
    </row>
    <row r="45" spans="1:12" ht="15" customHeight="1" x14ac:dyDescent="0.25">
      <c r="A45" s="37" t="s">
        <v>129</v>
      </c>
      <c r="B45" s="89">
        <v>19.991</v>
      </c>
      <c r="C45" s="89">
        <v>21.55</v>
      </c>
      <c r="D45" s="90">
        <v>26.94</v>
      </c>
      <c r="E45" s="89">
        <v>27.82203151677238</v>
      </c>
      <c r="F45" s="89">
        <v>26.756519249094456</v>
      </c>
      <c r="G45" s="89">
        <v>26.411512700850182</v>
      </c>
      <c r="H45" s="89">
        <v>26.375983697303479</v>
      </c>
      <c r="I45" s="89">
        <v>27.68830922936387</v>
      </c>
      <c r="J45" s="89">
        <v>29.095297293608549</v>
      </c>
      <c r="K45" s="89">
        <v>30.574708727925056</v>
      </c>
      <c r="L45" s="36"/>
    </row>
    <row r="46" spans="1:12" ht="15" customHeight="1" x14ac:dyDescent="0.25">
      <c r="A46" s="30" t="s">
        <v>462</v>
      </c>
      <c r="B46" s="92">
        <f t="shared" ref="B46:K46" si="6">+SUM(B47:B52)</f>
        <v>294.48399999999998</v>
      </c>
      <c r="C46" s="92">
        <f t="shared" si="6"/>
        <v>326.56</v>
      </c>
      <c r="D46" s="93">
        <f t="shared" si="6"/>
        <v>314.38</v>
      </c>
      <c r="E46" s="92">
        <f t="shared" si="6"/>
        <v>310.45809661710405</v>
      </c>
      <c r="F46" s="92">
        <f t="shared" si="6"/>
        <v>265.20426762357289</v>
      </c>
      <c r="G46" s="92">
        <f t="shared" si="6"/>
        <v>357.62118676810974</v>
      </c>
      <c r="H46" s="92">
        <f t="shared" si="6"/>
        <v>307.46186924640136</v>
      </c>
      <c r="I46" s="92">
        <f t="shared" si="6"/>
        <v>322.75950006759109</v>
      </c>
      <c r="J46" s="92">
        <f t="shared" si="6"/>
        <v>339.16060135748421</v>
      </c>
      <c r="K46" s="92">
        <f t="shared" si="6"/>
        <v>356.40593370980719</v>
      </c>
      <c r="L46" s="40"/>
    </row>
    <row r="47" spans="1:12" ht="15" customHeight="1" x14ac:dyDescent="0.25">
      <c r="A47" s="29" t="s">
        <v>132</v>
      </c>
      <c r="B47" s="89">
        <v>75.594999999999999</v>
      </c>
      <c r="C47" s="89">
        <v>88.89</v>
      </c>
      <c r="D47" s="90">
        <v>84.36</v>
      </c>
      <c r="E47" s="89">
        <v>82.589226973739443</v>
      </c>
      <c r="F47" s="89">
        <v>70.550633698502494</v>
      </c>
      <c r="G47" s="89">
        <v>132.13685097985984</v>
      </c>
      <c r="H47" s="89">
        <v>81.792159333757482</v>
      </c>
      <c r="I47" s="89">
        <v>85.861692445692753</v>
      </c>
      <c r="J47" s="89">
        <v>90.224774909349307</v>
      </c>
      <c r="K47" s="89">
        <v>94.812442885811123</v>
      </c>
      <c r="L47" s="36"/>
    </row>
    <row r="48" spans="1:12" ht="15" customHeight="1" x14ac:dyDescent="0.25">
      <c r="A48" s="29" t="s">
        <v>135</v>
      </c>
      <c r="B48" s="89">
        <v>90.747</v>
      </c>
      <c r="C48" s="89">
        <v>102.99</v>
      </c>
      <c r="D48" s="90">
        <v>97.73</v>
      </c>
      <c r="E48" s="89">
        <v>96.735052817436213</v>
      </c>
      <c r="F48" s="89">
        <v>82.63449758766069</v>
      </c>
      <c r="G48" s="89">
        <v>95.722768828050121</v>
      </c>
      <c r="H48" s="89">
        <v>95.801463981724723</v>
      </c>
      <c r="I48" s="89">
        <v>100.56802391877967</v>
      </c>
      <c r="J48" s="89">
        <v>105.67841213809123</v>
      </c>
      <c r="K48" s="89">
        <v>111.05185272197035</v>
      </c>
      <c r="L48" s="36"/>
    </row>
    <row r="49" spans="1:12" ht="15" customHeight="1" x14ac:dyDescent="0.25">
      <c r="A49" s="29" t="s">
        <v>138</v>
      </c>
      <c r="B49" s="89">
        <v>46.838000000000001</v>
      </c>
      <c r="C49" s="89">
        <v>45.56</v>
      </c>
      <c r="D49" s="90">
        <v>50.95</v>
      </c>
      <c r="E49" s="89">
        <v>47.575802239271852</v>
      </c>
      <c r="F49" s="89">
        <v>40.640930054503549</v>
      </c>
      <c r="G49" s="89">
        <v>47.077945242388786</v>
      </c>
      <c r="H49" s="89">
        <v>47.116648741889399</v>
      </c>
      <c r="I49" s="89">
        <v>49.460916991320566</v>
      </c>
      <c r="J49" s="89">
        <v>51.974285333060365</v>
      </c>
      <c r="K49" s="89">
        <v>54.617026915530772</v>
      </c>
      <c r="L49" s="36"/>
    </row>
    <row r="50" spans="1:12" ht="15" customHeight="1" x14ac:dyDescent="0.25">
      <c r="A50" s="29" t="s">
        <v>141</v>
      </c>
      <c r="B50" s="89">
        <v>58.292000000000002</v>
      </c>
      <c r="C50" s="89">
        <v>63.13</v>
      </c>
      <c r="D50" s="90">
        <v>57.72</v>
      </c>
      <c r="E50" s="89">
        <v>59.455481518735077</v>
      </c>
      <c r="F50" s="89">
        <v>50.788971536567473</v>
      </c>
      <c r="G50" s="89">
        <v>58.833309614448822</v>
      </c>
      <c r="H50" s="89">
        <v>58.881677378962728</v>
      </c>
      <c r="I50" s="89">
        <v>61.811309482233078</v>
      </c>
      <c r="J50" s="89">
        <v>64.952265976051962</v>
      </c>
      <c r="K50" s="89">
        <v>68.254900212782957</v>
      </c>
      <c r="L50" s="36"/>
    </row>
    <row r="51" spans="1:12" ht="15" customHeight="1" x14ac:dyDescent="0.25">
      <c r="A51" s="29" t="s">
        <v>144</v>
      </c>
      <c r="B51" s="89">
        <v>0.10299999999999999</v>
      </c>
      <c r="C51" s="89">
        <v>0.08</v>
      </c>
      <c r="D51" s="90">
        <v>7.0000000000000007E-2</v>
      </c>
      <c r="E51" s="89">
        <v>8.3968230924294562E-2</v>
      </c>
      <c r="F51" s="89">
        <v>7.172862756222198E-2</v>
      </c>
      <c r="G51" s="89">
        <v>8.3089545346460084E-2</v>
      </c>
      <c r="H51" s="89">
        <v>8.3157854533708289E-2</v>
      </c>
      <c r="I51" s="89">
        <v>8.7295337212964966E-2</v>
      </c>
      <c r="J51" s="89">
        <v>9.1731270678797536E-2</v>
      </c>
      <c r="K51" s="89">
        <v>9.6395539593362181E-2</v>
      </c>
      <c r="L51" s="36"/>
    </row>
    <row r="52" spans="1:12" ht="15" customHeight="1" x14ac:dyDescent="0.25">
      <c r="A52" s="37" t="s">
        <v>147</v>
      </c>
      <c r="B52" s="89">
        <v>22.908999999999999</v>
      </c>
      <c r="C52" s="89">
        <v>25.91</v>
      </c>
      <c r="D52" s="90">
        <v>23.55</v>
      </c>
      <c r="E52" s="89">
        <v>24.018564836997125</v>
      </c>
      <c r="F52" s="89">
        <v>20.517506118776453</v>
      </c>
      <c r="G52" s="89">
        <v>23.767222558015689</v>
      </c>
      <c r="H52" s="89">
        <v>23.786761955533343</v>
      </c>
      <c r="I52" s="89">
        <v>24.970261892352021</v>
      </c>
      <c r="J52" s="89">
        <v>26.239131730252566</v>
      </c>
      <c r="K52" s="89">
        <v>27.573315434118687</v>
      </c>
      <c r="L52" s="36"/>
    </row>
    <row r="53" spans="1:12" ht="15" customHeight="1" x14ac:dyDescent="0.25">
      <c r="A53" s="30" t="s">
        <v>463</v>
      </c>
      <c r="B53" s="92">
        <f t="shared" ref="B53:K53" si="7">+SUM(B54:B59)</f>
        <v>947.08399999999995</v>
      </c>
      <c r="C53" s="92">
        <f t="shared" si="7"/>
        <v>1171.55</v>
      </c>
      <c r="D53" s="93">
        <f t="shared" si="7"/>
        <v>1291.78</v>
      </c>
      <c r="E53" s="92">
        <f t="shared" si="7"/>
        <v>1457.6506818965204</v>
      </c>
      <c r="F53" s="92">
        <f t="shared" si="7"/>
        <v>1629.8824297789997</v>
      </c>
      <c r="G53" s="92">
        <f t="shared" si="7"/>
        <v>1573.6205592322904</v>
      </c>
      <c r="H53" s="92">
        <f t="shared" si="7"/>
        <v>1561.7948298485376</v>
      </c>
      <c r="I53" s="92">
        <f t="shared" si="7"/>
        <v>1650.3843168775611</v>
      </c>
      <c r="J53" s="92">
        <f t="shared" si="7"/>
        <v>1719.2287559920596</v>
      </c>
      <c r="K53" s="92">
        <f t="shared" si="7"/>
        <v>1800.9690056973736</v>
      </c>
      <c r="L53" s="40"/>
    </row>
    <row r="54" spans="1:12" ht="15" customHeight="1" x14ac:dyDescent="0.25">
      <c r="A54" s="29" t="s">
        <v>150</v>
      </c>
      <c r="B54" s="89">
        <v>149.51900000000001</v>
      </c>
      <c r="C54" s="89">
        <v>177.15</v>
      </c>
      <c r="D54" s="90">
        <v>188.96</v>
      </c>
      <c r="E54" s="89">
        <v>220.38584273217887</v>
      </c>
      <c r="F54" s="89">
        <v>244.69551750980534</v>
      </c>
      <c r="G54" s="89">
        <v>233.21410240317044</v>
      </c>
      <c r="H54" s="89">
        <v>230.07076403190007</v>
      </c>
      <c r="I54" s="89">
        <v>241.5178342638464</v>
      </c>
      <c r="J54" s="89">
        <v>253.79062085029062</v>
      </c>
      <c r="K54" s="89">
        <v>266.69513743313661</v>
      </c>
      <c r="L54" s="36"/>
    </row>
    <row r="55" spans="1:12" ht="15" customHeight="1" x14ac:dyDescent="0.25">
      <c r="A55" s="29" t="s">
        <v>153</v>
      </c>
      <c r="B55" s="89">
        <v>251.46100000000001</v>
      </c>
      <c r="C55" s="89">
        <v>285.98</v>
      </c>
      <c r="D55" s="90">
        <v>326.04000000000002</v>
      </c>
      <c r="E55" s="89">
        <v>369.06184071924685</v>
      </c>
      <c r="F55" s="89">
        <v>413.74307617784325</v>
      </c>
      <c r="G55" s="89">
        <v>396.47059494057225</v>
      </c>
      <c r="H55" s="89">
        <v>394.69122134054317</v>
      </c>
      <c r="I55" s="89">
        <v>416.14103973050283</v>
      </c>
      <c r="J55" s="89">
        <v>437.87005006158432</v>
      </c>
      <c r="K55" s="89">
        <v>460.99229555308443</v>
      </c>
      <c r="L55" s="36"/>
    </row>
    <row r="56" spans="1:12" ht="15" customHeight="1" x14ac:dyDescent="0.25">
      <c r="A56" s="29" t="s">
        <v>156</v>
      </c>
      <c r="B56" s="89">
        <v>508.72300000000001</v>
      </c>
      <c r="C56" s="89">
        <v>643.87</v>
      </c>
      <c r="D56" s="90">
        <v>722.4</v>
      </c>
      <c r="E56" s="89">
        <v>801.39385570232901</v>
      </c>
      <c r="F56" s="89">
        <v>895.88456155698282</v>
      </c>
      <c r="G56" s="89">
        <v>869.09564546363345</v>
      </c>
      <c r="H56" s="89">
        <v>861.76477436712628</v>
      </c>
      <c r="I56" s="89">
        <v>911.22574643468738</v>
      </c>
      <c r="J56" s="89">
        <v>945.10942922227798</v>
      </c>
      <c r="K56" s="89">
        <v>989.67245086167509</v>
      </c>
      <c r="L56" s="36"/>
    </row>
    <row r="57" spans="1:12" ht="15" customHeight="1" x14ac:dyDescent="0.25">
      <c r="A57" s="29" t="s">
        <v>159</v>
      </c>
      <c r="B57" s="89">
        <v>14.484</v>
      </c>
      <c r="C57" s="89">
        <v>16.53</v>
      </c>
      <c r="D57" s="90">
        <v>18.53</v>
      </c>
      <c r="E57" s="89">
        <v>21.175682888904756</v>
      </c>
      <c r="F57" s="89">
        <v>24.892212910663432</v>
      </c>
      <c r="G57" s="89">
        <v>26.550515746171598</v>
      </c>
      <c r="H57" s="89">
        <v>27.629234311536351</v>
      </c>
      <c r="I57" s="89">
        <v>31.490611213116573</v>
      </c>
      <c r="J57" s="89">
        <v>29.908346980161159</v>
      </c>
      <c r="K57" s="89">
        <v>28.386782263605575</v>
      </c>
      <c r="L57" s="36"/>
    </row>
    <row r="58" spans="1:12" ht="15" customHeight="1" x14ac:dyDescent="0.25">
      <c r="A58" s="29" t="s">
        <v>162</v>
      </c>
      <c r="B58" s="89">
        <v>1E-3</v>
      </c>
      <c r="C58" s="89">
        <v>0</v>
      </c>
      <c r="D58" s="90">
        <v>0</v>
      </c>
      <c r="E58" s="89">
        <v>4.2741165204474311E-4</v>
      </c>
      <c r="F58" s="89">
        <v>4.7455732224100142E-4</v>
      </c>
      <c r="G58" s="89">
        <v>4.5229050810402521E-4</v>
      </c>
      <c r="H58" s="89">
        <v>4.4619438400846355E-4</v>
      </c>
      <c r="I58" s="89">
        <v>4.6839459042033395E-4</v>
      </c>
      <c r="J58" s="89">
        <v>4.9219617370297364E-4</v>
      </c>
      <c r="K58" s="89">
        <v>5.1722292080766711E-4</v>
      </c>
      <c r="L58" s="36"/>
    </row>
    <row r="59" spans="1:12" ht="15" customHeight="1" x14ac:dyDescent="0.25">
      <c r="A59" s="37" t="s">
        <v>164</v>
      </c>
      <c r="B59" s="89">
        <v>22.896000000000001</v>
      </c>
      <c r="C59" s="89">
        <v>48.02</v>
      </c>
      <c r="D59" s="90">
        <v>35.85</v>
      </c>
      <c r="E59" s="89">
        <v>45.633032442209043</v>
      </c>
      <c r="F59" s="89">
        <v>50.666587066382753</v>
      </c>
      <c r="G59" s="89">
        <v>48.289248388234356</v>
      </c>
      <c r="H59" s="89">
        <v>47.638389603047614</v>
      </c>
      <c r="I59" s="89">
        <v>50.008616840817375</v>
      </c>
      <c r="J59" s="89">
        <v>52.549816681571684</v>
      </c>
      <c r="K59" s="89">
        <v>55.221822362951379</v>
      </c>
      <c r="L59" s="36"/>
    </row>
    <row r="60" spans="1:12" ht="15" customHeight="1" x14ac:dyDescent="0.25">
      <c r="A60" s="30" t="s">
        <v>464</v>
      </c>
      <c r="B60" s="92">
        <f t="shared" ref="B60:K60" si="8">+SUM(B61:B66)</f>
        <v>454.839</v>
      </c>
      <c r="C60" s="92">
        <f t="shared" si="8"/>
        <v>479.33000000000004</v>
      </c>
      <c r="D60" s="93">
        <f t="shared" si="8"/>
        <v>446.73999999999995</v>
      </c>
      <c r="E60" s="92">
        <f t="shared" si="8"/>
        <v>471.34530311405229</v>
      </c>
      <c r="F60" s="92">
        <f t="shared" si="8"/>
        <v>410.44971560693193</v>
      </c>
      <c r="G60" s="92">
        <f t="shared" si="8"/>
        <v>446.97910830375605</v>
      </c>
      <c r="H60" s="92">
        <f t="shared" si="8"/>
        <v>446.56289645167561</v>
      </c>
      <c r="I60" s="92">
        <f t="shared" si="8"/>
        <v>468.78143803897137</v>
      </c>
      <c r="J60" s="92">
        <f t="shared" si="8"/>
        <v>492.60267907599388</v>
      </c>
      <c r="K60" s="92">
        <f t="shared" si="8"/>
        <v>517.65009579924754</v>
      </c>
      <c r="L60" s="40"/>
    </row>
    <row r="61" spans="1:12" ht="15" customHeight="1" x14ac:dyDescent="0.25">
      <c r="A61" s="29" t="s">
        <v>166</v>
      </c>
      <c r="B61" s="89">
        <v>86.548000000000002</v>
      </c>
      <c r="C61" s="89">
        <v>93.4</v>
      </c>
      <c r="D61" s="90">
        <v>76.13</v>
      </c>
      <c r="E61" s="89">
        <v>87.407035895080895</v>
      </c>
      <c r="F61" s="89">
        <v>76.114459586541841</v>
      </c>
      <c r="G61" s="89">
        <v>82.888529292088919</v>
      </c>
      <c r="H61" s="89">
        <v>82.811346292588553</v>
      </c>
      <c r="I61" s="89">
        <v>86.931588605870274</v>
      </c>
      <c r="J61" s="89">
        <v>91.349038099123362</v>
      </c>
      <c r="K61" s="89">
        <v>95.99387159623096</v>
      </c>
      <c r="L61" s="36"/>
    </row>
    <row r="62" spans="1:12" ht="15" customHeight="1" x14ac:dyDescent="0.25">
      <c r="A62" s="29" t="s">
        <v>168</v>
      </c>
      <c r="B62" s="89">
        <v>301.08800000000002</v>
      </c>
      <c r="C62" s="89">
        <v>316.04000000000002</v>
      </c>
      <c r="D62" s="90">
        <v>302.33999999999997</v>
      </c>
      <c r="E62" s="89">
        <v>313.84176883753486</v>
      </c>
      <c r="F62" s="89">
        <v>273.29489423971785</v>
      </c>
      <c r="G62" s="89">
        <v>297.61771901974566</v>
      </c>
      <c r="H62" s="89">
        <v>297.34058744973731</v>
      </c>
      <c r="I62" s="89">
        <v>312.13463832216098</v>
      </c>
      <c r="J62" s="89">
        <v>327.99583471803425</v>
      </c>
      <c r="K62" s="89">
        <v>344.67347108632254</v>
      </c>
      <c r="L62" s="36"/>
    </row>
    <row r="63" spans="1:12" ht="15" customHeight="1" x14ac:dyDescent="0.25">
      <c r="A63" s="29" t="s">
        <v>170</v>
      </c>
      <c r="B63" s="89">
        <v>45.317</v>
      </c>
      <c r="C63" s="89">
        <v>47.82</v>
      </c>
      <c r="D63" s="90">
        <v>45.01</v>
      </c>
      <c r="E63" s="89">
        <v>47.153678909542172</v>
      </c>
      <c r="F63" s="89">
        <v>41.061646250369016</v>
      </c>
      <c r="G63" s="89">
        <v>44.716069541757626</v>
      </c>
      <c r="H63" s="89">
        <v>44.674431447770729</v>
      </c>
      <c r="I63" s="89">
        <v>46.897188243953643</v>
      </c>
      <c r="J63" s="89">
        <v>49.280280095438094</v>
      </c>
      <c r="K63" s="89">
        <v>51.786039329440719</v>
      </c>
      <c r="L63" s="36"/>
    </row>
    <row r="64" spans="1:12" ht="15" customHeight="1" x14ac:dyDescent="0.25">
      <c r="A64" s="29" t="s">
        <v>172</v>
      </c>
      <c r="B64" s="89">
        <v>3.0009999999999999</v>
      </c>
      <c r="C64" s="89">
        <v>2.27</v>
      </c>
      <c r="D64" s="90">
        <v>2.2400000000000002</v>
      </c>
      <c r="E64" s="89">
        <v>2.5637276400469884</v>
      </c>
      <c r="F64" s="89">
        <v>2.2325061346719197</v>
      </c>
      <c r="G64" s="89">
        <v>2.431195743144198</v>
      </c>
      <c r="H64" s="89">
        <v>2.4289318957646997</v>
      </c>
      <c r="I64" s="89">
        <v>2.5497823398288477</v>
      </c>
      <c r="J64" s="89">
        <v>2.6793501400452819</v>
      </c>
      <c r="K64" s="89">
        <v>2.8155873193296217</v>
      </c>
      <c r="L64" s="36"/>
    </row>
    <row r="65" spans="1:12" ht="15" customHeight="1" x14ac:dyDescent="0.25">
      <c r="A65" s="29" t="s">
        <v>174</v>
      </c>
      <c r="B65" s="89">
        <v>0</v>
      </c>
      <c r="C65" s="89">
        <v>0</v>
      </c>
      <c r="D65" s="90">
        <v>0</v>
      </c>
      <c r="E65" s="89">
        <v>0</v>
      </c>
      <c r="F65" s="89">
        <v>0</v>
      </c>
      <c r="G65" s="89">
        <v>0</v>
      </c>
      <c r="H65" s="89">
        <v>0</v>
      </c>
      <c r="I65" s="89">
        <v>0</v>
      </c>
      <c r="J65" s="89">
        <v>0</v>
      </c>
      <c r="K65" s="89">
        <v>0</v>
      </c>
      <c r="L65" s="36"/>
    </row>
    <row r="66" spans="1:12" ht="15" customHeight="1" x14ac:dyDescent="0.25">
      <c r="A66" s="37" t="s">
        <v>176</v>
      </c>
      <c r="B66" s="89">
        <v>18.885000000000002</v>
      </c>
      <c r="C66" s="89">
        <v>19.8</v>
      </c>
      <c r="D66" s="90">
        <v>21.02</v>
      </c>
      <c r="E66" s="89">
        <v>20.379091831847347</v>
      </c>
      <c r="F66" s="89">
        <v>17.746209395631336</v>
      </c>
      <c r="G66" s="89">
        <v>19.325594707019619</v>
      </c>
      <c r="H66" s="89">
        <v>19.307599365814323</v>
      </c>
      <c r="I66" s="89">
        <v>20.268240527157683</v>
      </c>
      <c r="J66" s="89">
        <v>21.298176023352891</v>
      </c>
      <c r="K66" s="89">
        <v>22.381126467923718</v>
      </c>
      <c r="L66" s="36"/>
    </row>
    <row r="67" spans="1:12" ht="15" customHeight="1" x14ac:dyDescent="0.25">
      <c r="A67" s="30" t="s">
        <v>465</v>
      </c>
      <c r="B67" s="92">
        <f t="shared" ref="B67:K67" si="9">+SUM(B68:B75)</f>
        <v>1556.1969999999999</v>
      </c>
      <c r="C67" s="92">
        <f t="shared" si="9"/>
        <v>1698.3999999999999</v>
      </c>
      <c r="D67" s="93">
        <f t="shared" si="9"/>
        <v>1755.8899999999999</v>
      </c>
      <c r="E67" s="92">
        <f t="shared" si="9"/>
        <v>1873.4653603613767</v>
      </c>
      <c r="F67" s="92">
        <f t="shared" si="9"/>
        <v>1722.4526358406977</v>
      </c>
      <c r="G67" s="92">
        <f t="shared" si="9"/>
        <v>1794.2202811658344</v>
      </c>
      <c r="H67" s="92">
        <f t="shared" si="9"/>
        <v>1807.2667733285232</v>
      </c>
      <c r="I67" s="92">
        <f t="shared" si="9"/>
        <v>1922.8979177243446</v>
      </c>
      <c r="J67" s="92">
        <f t="shared" si="9"/>
        <v>2033.5352681344571</v>
      </c>
      <c r="K67" s="92">
        <f t="shared" si="9"/>
        <v>2124.973652421093</v>
      </c>
      <c r="L67" s="40"/>
    </row>
    <row r="68" spans="1:12" ht="15" customHeight="1" x14ac:dyDescent="0.25">
      <c r="A68" s="29" t="s">
        <v>178</v>
      </c>
      <c r="B68" s="89">
        <v>632.779</v>
      </c>
      <c r="C68" s="89">
        <v>684.09</v>
      </c>
      <c r="D68" s="90">
        <v>693.44</v>
      </c>
      <c r="E68" s="89">
        <v>751.67229754766731</v>
      </c>
      <c r="F68" s="89">
        <v>691.08292984380103</v>
      </c>
      <c r="G68" s="89">
        <v>718.70930553282437</v>
      </c>
      <c r="H68" s="89">
        <v>719.14334964235957</v>
      </c>
      <c r="I68" s="89">
        <v>754.92401245204985</v>
      </c>
      <c r="J68" s="89">
        <v>793.28565693286521</v>
      </c>
      <c r="K68" s="89">
        <v>833.62193051352983</v>
      </c>
      <c r="L68" s="36"/>
    </row>
    <row r="69" spans="1:12" ht="15" customHeight="1" x14ac:dyDescent="0.25">
      <c r="A69" s="29" t="s">
        <v>180</v>
      </c>
      <c r="B69" s="89">
        <v>364.45499999999998</v>
      </c>
      <c r="C69" s="89">
        <v>407.65</v>
      </c>
      <c r="D69" s="90">
        <v>410.5</v>
      </c>
      <c r="E69" s="89">
        <v>442.18645861972419</v>
      </c>
      <c r="F69" s="89">
        <v>406.5435354703821</v>
      </c>
      <c r="G69" s="89">
        <v>422.79531070578986</v>
      </c>
      <c r="H69" s="89">
        <v>423.86146637878107</v>
      </c>
      <c r="I69" s="89">
        <v>455.85036654017892</v>
      </c>
      <c r="J69" s="89">
        <v>478.41738114899505</v>
      </c>
      <c r="K69" s="89">
        <v>502.14601133363925</v>
      </c>
      <c r="L69" s="36"/>
    </row>
    <row r="70" spans="1:12" ht="15" customHeight="1" x14ac:dyDescent="0.25">
      <c r="A70" s="29" t="s">
        <v>182</v>
      </c>
      <c r="B70" s="89">
        <v>0.747</v>
      </c>
      <c r="C70" s="89">
        <v>0.96</v>
      </c>
      <c r="D70" s="90">
        <v>1</v>
      </c>
      <c r="E70" s="89">
        <v>1.0121712181866247</v>
      </c>
      <c r="F70" s="89">
        <v>0.93058405005756295</v>
      </c>
      <c r="G70" s="89">
        <v>0.9677845993214752</v>
      </c>
      <c r="H70" s="89">
        <v>0.96836906539336354</v>
      </c>
      <c r="I70" s="89">
        <v>1.0165498446794492</v>
      </c>
      <c r="J70" s="89">
        <v>1.0682060684786596</v>
      </c>
      <c r="K70" s="89">
        <v>1.1225212471814656</v>
      </c>
      <c r="L70" s="36"/>
    </row>
    <row r="71" spans="1:12" ht="15" customHeight="1" x14ac:dyDescent="0.25">
      <c r="A71" s="29" t="s">
        <v>184</v>
      </c>
      <c r="B71" s="89">
        <v>213.54400000000001</v>
      </c>
      <c r="C71" s="89">
        <v>222.03</v>
      </c>
      <c r="D71" s="90">
        <v>215.62</v>
      </c>
      <c r="E71" s="89">
        <v>243.48719034200991</v>
      </c>
      <c r="F71" s="89">
        <v>223.86063904439769</v>
      </c>
      <c r="G71" s="89">
        <v>232.80957679000687</v>
      </c>
      <c r="H71" s="89">
        <v>232.9501755337148</v>
      </c>
      <c r="I71" s="89">
        <v>244.54050962548547</v>
      </c>
      <c r="J71" s="89">
        <v>256.96689418429708</v>
      </c>
      <c r="K71" s="89">
        <v>270.03291504879468</v>
      </c>
      <c r="L71" s="36"/>
    </row>
    <row r="72" spans="1:12" ht="15" customHeight="1" x14ac:dyDescent="0.25">
      <c r="A72" s="29" t="s">
        <v>186</v>
      </c>
      <c r="B72" s="89">
        <v>147.37100000000001</v>
      </c>
      <c r="C72" s="89">
        <v>162.63</v>
      </c>
      <c r="D72" s="90">
        <v>155.84</v>
      </c>
      <c r="E72" s="89">
        <v>174.18206592215569</v>
      </c>
      <c r="F72" s="89">
        <v>160.14192998258781</v>
      </c>
      <c r="G72" s="89">
        <v>169.45544623124081</v>
      </c>
      <c r="H72" s="89">
        <v>180.70988730283818</v>
      </c>
      <c r="I72" s="89">
        <v>204.51254698913783</v>
      </c>
      <c r="J72" s="89">
        <v>228.42686420228441</v>
      </c>
      <c r="K72" s="89">
        <v>228.67822978519212</v>
      </c>
      <c r="L72" s="36"/>
    </row>
    <row r="73" spans="1:12" ht="15" customHeight="1" x14ac:dyDescent="0.25">
      <c r="A73" s="29" t="s">
        <v>188</v>
      </c>
      <c r="B73" s="89">
        <v>53.448999999999998</v>
      </c>
      <c r="C73" s="89">
        <v>54.34</v>
      </c>
      <c r="D73" s="90">
        <v>56.23</v>
      </c>
      <c r="E73" s="89">
        <v>61.328153319450315</v>
      </c>
      <c r="F73" s="89">
        <v>56.384730441962112</v>
      </c>
      <c r="G73" s="89">
        <v>58.638737420062448</v>
      </c>
      <c r="H73" s="89">
        <v>58.674150623108282</v>
      </c>
      <c r="I73" s="89">
        <v>61.593457323412856</v>
      </c>
      <c r="J73" s="89">
        <v>64.723343607610389</v>
      </c>
      <c r="K73" s="89">
        <v>68.014337806227132</v>
      </c>
      <c r="L73" s="36"/>
    </row>
    <row r="74" spans="1:12" ht="15" customHeight="1" x14ac:dyDescent="0.25">
      <c r="A74" s="29" t="s">
        <v>190</v>
      </c>
      <c r="B74" s="89">
        <v>13.397</v>
      </c>
      <c r="C74" s="89">
        <v>18.36</v>
      </c>
      <c r="D74" s="90">
        <v>15.21</v>
      </c>
      <c r="E74" s="89">
        <v>17.561376285397561</v>
      </c>
      <c r="F74" s="89">
        <v>16.145822341726472</v>
      </c>
      <c r="G74" s="89">
        <v>16.791259429749434</v>
      </c>
      <c r="H74" s="89">
        <v>16.801400034846733</v>
      </c>
      <c r="I74" s="89">
        <v>17.637346344684037</v>
      </c>
      <c r="J74" s="89">
        <v>18.53359232295427</v>
      </c>
      <c r="K74" s="89">
        <v>19.475971709040227</v>
      </c>
      <c r="L74" s="36"/>
    </row>
    <row r="75" spans="1:12" ht="15" customHeight="1" x14ac:dyDescent="0.25">
      <c r="A75" s="37" t="s">
        <v>192</v>
      </c>
      <c r="B75" s="89">
        <v>130.45500000000001</v>
      </c>
      <c r="C75" s="89">
        <v>148.34</v>
      </c>
      <c r="D75" s="90">
        <v>208.05</v>
      </c>
      <c r="E75" s="89">
        <v>182.03564710678512</v>
      </c>
      <c r="F75" s="89">
        <v>167.36246466578288</v>
      </c>
      <c r="G75" s="89">
        <v>174.05286045683917</v>
      </c>
      <c r="H75" s="89">
        <v>174.1579747474814</v>
      </c>
      <c r="I75" s="89">
        <v>182.82312860471612</v>
      </c>
      <c r="J75" s="89">
        <v>192.11332966697196</v>
      </c>
      <c r="K75" s="89">
        <v>201.88173497748826</v>
      </c>
      <c r="L75" s="36"/>
    </row>
    <row r="76" spans="1:12" ht="15" customHeight="1" x14ac:dyDescent="0.25">
      <c r="A76" s="30" t="s">
        <v>466</v>
      </c>
      <c r="B76" s="92">
        <f t="shared" ref="B76:K76" si="10">+SUM(B77:B85)</f>
        <v>3151.2179999999994</v>
      </c>
      <c r="C76" s="92">
        <f t="shared" si="10"/>
        <v>3386.6</v>
      </c>
      <c r="D76" s="93">
        <f t="shared" si="10"/>
        <v>3678.55</v>
      </c>
      <c r="E76" s="92">
        <f t="shared" si="10"/>
        <v>3975.4962917632097</v>
      </c>
      <c r="F76" s="92">
        <f t="shared" si="10"/>
        <v>4209.9157080361056</v>
      </c>
      <c r="G76" s="92">
        <f t="shared" si="10"/>
        <v>4294.6695250203466</v>
      </c>
      <c r="H76" s="92">
        <f t="shared" si="10"/>
        <v>4489.4696670314024</v>
      </c>
      <c r="I76" s="92">
        <f t="shared" si="10"/>
        <v>4710.1095530579978</v>
      </c>
      <c r="J76" s="92">
        <f t="shared" si="10"/>
        <v>4944.5488639467649</v>
      </c>
      <c r="K76" s="92">
        <f t="shared" si="10"/>
        <v>5182.0279205215611</v>
      </c>
      <c r="L76" s="40"/>
    </row>
    <row r="77" spans="1:12" ht="15" customHeight="1" x14ac:dyDescent="0.25">
      <c r="A77" s="29" t="s">
        <v>194</v>
      </c>
      <c r="B77" s="89">
        <v>581.12099999999998</v>
      </c>
      <c r="C77" s="89">
        <v>630.67999999999995</v>
      </c>
      <c r="D77" s="90">
        <v>753.87</v>
      </c>
      <c r="E77" s="89">
        <v>764.9017509281656</v>
      </c>
      <c r="F77" s="89">
        <v>820.49153995421216</v>
      </c>
      <c r="G77" s="89">
        <v>837.59973362894402</v>
      </c>
      <c r="H77" s="89">
        <v>871.75752037875327</v>
      </c>
      <c r="I77" s="89">
        <v>907.72065156667759</v>
      </c>
      <c r="J77" s="90">
        <v>950.41237490564333</v>
      </c>
      <c r="K77" s="91">
        <v>998.63770523045366</v>
      </c>
      <c r="L77" s="36"/>
    </row>
    <row r="78" spans="1:12" ht="15" customHeight="1" x14ac:dyDescent="0.25">
      <c r="A78" s="29" t="s">
        <v>196</v>
      </c>
      <c r="B78" s="89">
        <v>1865.421</v>
      </c>
      <c r="C78" s="89">
        <v>1981.61</v>
      </c>
      <c r="D78" s="90">
        <v>2109.0500000000002</v>
      </c>
      <c r="E78" s="89">
        <v>2317.6903894751358</v>
      </c>
      <c r="F78" s="89">
        <v>2446.7853913982499</v>
      </c>
      <c r="G78" s="89">
        <v>2495.4907263846235</v>
      </c>
      <c r="H78" s="89">
        <v>2605.2216020784608</v>
      </c>
      <c r="I78" s="89">
        <v>2734.8432633715097</v>
      </c>
      <c r="J78" s="90">
        <v>2873.8149787358743</v>
      </c>
      <c r="K78" s="89">
        <v>3019.9401307406233</v>
      </c>
      <c r="L78" s="36"/>
    </row>
    <row r="79" spans="1:12" ht="15" customHeight="1" x14ac:dyDescent="0.25">
      <c r="A79" s="29" t="s">
        <v>198</v>
      </c>
      <c r="B79" s="89">
        <v>46.72</v>
      </c>
      <c r="C79" s="89">
        <v>51.82</v>
      </c>
      <c r="D79" s="90">
        <v>55.09</v>
      </c>
      <c r="E79" s="89">
        <v>59.782057116930602</v>
      </c>
      <c r="F79" s="89">
        <v>63.111908599045776</v>
      </c>
      <c r="G79" s="89">
        <v>64.368204578559244</v>
      </c>
      <c r="H79" s="89">
        <v>67.198581538315878</v>
      </c>
      <c r="I79" s="89">
        <v>70.542017570238727</v>
      </c>
      <c r="J79" s="90">
        <v>74.126627086366426</v>
      </c>
      <c r="K79" s="89">
        <v>77.895750962030561</v>
      </c>
      <c r="L79" s="36"/>
    </row>
    <row r="80" spans="1:12" ht="15" customHeight="1" x14ac:dyDescent="0.25">
      <c r="A80" s="29" t="s">
        <v>200</v>
      </c>
      <c r="B80" s="89">
        <v>320.53800000000001</v>
      </c>
      <c r="C80" s="89">
        <v>366.4</v>
      </c>
      <c r="D80" s="90">
        <v>371.64</v>
      </c>
      <c r="E80" s="89">
        <v>411.92456199131783</v>
      </c>
      <c r="F80" s="89">
        <v>434.86869739608591</v>
      </c>
      <c r="G80" s="89">
        <v>443.52512703483757</v>
      </c>
      <c r="H80" s="89">
        <v>463.02766417800785</v>
      </c>
      <c r="I80" s="89">
        <v>486.06540308187311</v>
      </c>
      <c r="J80" s="90">
        <v>510.76493294168841</v>
      </c>
      <c r="K80" s="89">
        <v>536.73584756808168</v>
      </c>
      <c r="L80" s="36"/>
    </row>
    <row r="81" spans="1:12" ht="15" customHeight="1" x14ac:dyDescent="0.25">
      <c r="A81" s="29" t="s">
        <v>202</v>
      </c>
      <c r="B81" s="89">
        <v>131.33500000000001</v>
      </c>
      <c r="C81" s="89">
        <v>135.52000000000001</v>
      </c>
      <c r="D81" s="90">
        <v>152.71</v>
      </c>
      <c r="E81" s="89">
        <v>163.2653700075831</v>
      </c>
      <c r="F81" s="89">
        <v>172.35922626673596</v>
      </c>
      <c r="G81" s="89">
        <v>175.79018260758454</v>
      </c>
      <c r="H81" s="89">
        <v>191.74568368858817</v>
      </c>
      <c r="I81" s="89">
        <v>205.40665798050455</v>
      </c>
      <c r="J81" s="90">
        <v>215.19626086818349</v>
      </c>
      <c r="K81" s="89">
        <v>212.7340412184102</v>
      </c>
      <c r="L81" s="36"/>
    </row>
    <row r="82" spans="1:12" ht="15" customHeight="1" x14ac:dyDescent="0.25">
      <c r="A82" s="29" t="s">
        <v>204</v>
      </c>
      <c r="B82" s="89">
        <v>30.306000000000001</v>
      </c>
      <c r="C82" s="89">
        <v>27.06</v>
      </c>
      <c r="D82" s="90">
        <v>20.89</v>
      </c>
      <c r="E82" s="89">
        <v>30.451765031195215</v>
      </c>
      <c r="F82" s="89">
        <v>32.147923708435371</v>
      </c>
      <c r="G82" s="89">
        <v>32.787855350515734</v>
      </c>
      <c r="H82" s="89">
        <v>34.229591856163815</v>
      </c>
      <c r="I82" s="89">
        <v>35.932670227016871</v>
      </c>
      <c r="J82" s="90">
        <v>37.758597469704426</v>
      </c>
      <c r="K82" s="89">
        <v>39.67851257752173</v>
      </c>
      <c r="L82" s="36"/>
    </row>
    <row r="83" spans="1:12" ht="15" customHeight="1" x14ac:dyDescent="0.25">
      <c r="A83" s="29" t="s">
        <v>206</v>
      </c>
      <c r="B83" s="89">
        <v>103.294</v>
      </c>
      <c r="C83" s="89">
        <v>110.37</v>
      </c>
      <c r="D83" s="90">
        <v>119.46</v>
      </c>
      <c r="E83" s="89">
        <v>129.62857511567006</v>
      </c>
      <c r="F83" s="89">
        <v>136.84886701912728</v>
      </c>
      <c r="G83" s="89">
        <v>139.57295959140774</v>
      </c>
      <c r="H83" s="89">
        <v>145.71021464798503</v>
      </c>
      <c r="I83" s="89">
        <v>152.95996264445878</v>
      </c>
      <c r="J83" s="90">
        <v>160.73265977685821</v>
      </c>
      <c r="K83" s="89">
        <v>168.90544908855998</v>
      </c>
      <c r="L83" s="36"/>
    </row>
    <row r="84" spans="1:12" ht="15" customHeight="1" x14ac:dyDescent="0.25">
      <c r="A84" s="29" t="s">
        <v>208</v>
      </c>
      <c r="B84" s="89">
        <v>4.2000000000000003E-2</v>
      </c>
      <c r="C84" s="89">
        <v>0.04</v>
      </c>
      <c r="D84" s="90">
        <v>0.03</v>
      </c>
      <c r="E84" s="89">
        <v>4.3582571093511865E-2</v>
      </c>
      <c r="F84" s="89">
        <v>4.6010113669811413E-2</v>
      </c>
      <c r="G84" s="89">
        <v>4.6925983940627719E-2</v>
      </c>
      <c r="H84" s="89">
        <v>4.8989397463329941E-2</v>
      </c>
      <c r="I84" s="89">
        <v>5.1426843506260089E-2</v>
      </c>
      <c r="J84" s="90">
        <v>5.4040110874653643E-2</v>
      </c>
      <c r="K84" s="89">
        <v>5.6787893690994101E-2</v>
      </c>
      <c r="L84" s="36"/>
    </row>
    <row r="85" spans="1:12" ht="15" customHeight="1" x14ac:dyDescent="0.25">
      <c r="A85" s="39" t="s">
        <v>210</v>
      </c>
      <c r="B85" s="87">
        <v>72.441000000000003</v>
      </c>
      <c r="C85" s="87">
        <v>83.1</v>
      </c>
      <c r="D85" s="88">
        <v>95.81</v>
      </c>
      <c r="E85" s="87">
        <v>97.808239526118754</v>
      </c>
      <c r="F85" s="87">
        <v>103.25614358054257</v>
      </c>
      <c r="G85" s="87">
        <v>105.48780985993366</v>
      </c>
      <c r="H85" s="87">
        <v>110.5298192676633</v>
      </c>
      <c r="I85" s="87">
        <v>116.58749977221134</v>
      </c>
      <c r="J85" s="88">
        <v>121.68839205157197</v>
      </c>
      <c r="K85" s="87">
        <v>127.44369524218801</v>
      </c>
      <c r="L85" s="38"/>
    </row>
    <row r="86" spans="1:12" ht="15.75" x14ac:dyDescent="0.25">
      <c r="A86" s="28" t="s">
        <v>467</v>
      </c>
      <c r="B86" s="26" t="s">
        <v>468</v>
      </c>
      <c r="C86" s="27"/>
      <c r="D86" s="27"/>
      <c r="E86" s="27"/>
      <c r="F86" s="27"/>
      <c r="G86" s="27"/>
      <c r="H86" s="27"/>
      <c r="I86" s="27"/>
      <c r="J86" s="27"/>
      <c r="K86" s="27"/>
      <c r="L86" s="27"/>
    </row>
  </sheetData>
  <mergeCells count="3">
    <mergeCell ref="A1:L1"/>
    <mergeCell ref="A2:L2"/>
    <mergeCell ref="L3:L7"/>
  </mergeCells>
  <hyperlinks>
    <hyperlink ref="B86" r:id="rId1" xr:uid="{00000000-0004-0000-0900-000000000000}"/>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N18"/>
  <sheetViews>
    <sheetView showGridLines="0" zoomScaleNormal="100" workbookViewId="0">
      <selection activeCell="N9" sqref="N9"/>
    </sheetView>
  </sheetViews>
  <sheetFormatPr defaultColWidth="8.5703125" defaultRowHeight="15" x14ac:dyDescent="0.25"/>
  <cols>
    <col min="1" max="1" width="92.5703125" style="20" customWidth="1"/>
    <col min="2" max="4" width="8.5703125" style="20" customWidth="1"/>
    <col min="5" max="5" width="18.5703125" style="21" customWidth="1"/>
    <col min="6" max="12" width="8.5703125" style="20" customWidth="1"/>
    <col min="13" max="13" width="21.42578125" style="20" customWidth="1"/>
    <col min="14" max="14" width="95.42578125" style="20" customWidth="1"/>
    <col min="15" max="16384" width="8.5703125" style="20"/>
  </cols>
  <sheetData>
    <row r="1" spans="1:14" customFormat="1" ht="33" customHeight="1" x14ac:dyDescent="0.25">
      <c r="A1" s="253" t="s">
        <v>469</v>
      </c>
      <c r="B1" s="254"/>
      <c r="C1" s="254"/>
      <c r="D1" s="254"/>
      <c r="E1" s="254"/>
      <c r="F1" s="254"/>
      <c r="G1" s="254"/>
      <c r="H1" s="246"/>
      <c r="I1" s="246"/>
      <c r="J1" s="246"/>
      <c r="K1" s="246"/>
      <c r="L1" s="246"/>
      <c r="M1" s="246"/>
    </row>
    <row r="2" spans="1:14" ht="33" customHeight="1" x14ac:dyDescent="0.25">
      <c r="A2" s="258" t="s">
        <v>470</v>
      </c>
      <c r="B2" s="258"/>
      <c r="C2" s="258"/>
      <c r="D2" s="258"/>
      <c r="E2" s="258"/>
      <c r="F2" s="258"/>
      <c r="G2" s="258"/>
      <c r="H2" s="258"/>
      <c r="I2" s="258"/>
      <c r="J2" s="258"/>
      <c r="K2" s="258"/>
      <c r="L2" s="258"/>
      <c r="M2" s="258"/>
      <c r="N2" s="22"/>
    </row>
    <row r="3" spans="1:14" ht="47.25" x14ac:dyDescent="0.25">
      <c r="A3" s="42"/>
      <c r="B3" s="23">
        <v>2017</v>
      </c>
      <c r="C3" s="23">
        <v>2018</v>
      </c>
      <c r="D3" s="23">
        <v>2019</v>
      </c>
      <c r="E3" s="24" t="s">
        <v>471</v>
      </c>
      <c r="F3" s="23">
        <v>2020</v>
      </c>
      <c r="G3" s="23">
        <v>2021</v>
      </c>
      <c r="H3" s="23">
        <v>2022</v>
      </c>
      <c r="I3" s="23">
        <v>2023</v>
      </c>
      <c r="J3" s="23">
        <v>2024</v>
      </c>
      <c r="K3" s="23">
        <v>2025</v>
      </c>
      <c r="L3" s="25">
        <v>2026</v>
      </c>
      <c r="M3" s="82" t="s">
        <v>472</v>
      </c>
      <c r="N3" s="22"/>
    </row>
    <row r="4" spans="1:14" ht="22.35" customHeight="1" x14ac:dyDescent="0.25">
      <c r="A4" s="43" t="s">
        <v>473</v>
      </c>
      <c r="B4" s="112">
        <f>+IF('T4a Investment baseline Inp_min'!B7&gt;0,'T4a Investment baseline Inp_min'!B7,0)</f>
        <v>1083.9759999999999</v>
      </c>
      <c r="C4" s="112">
        <f>+IF('T4a Investment baseline Inp_min'!C7&gt;0,'T4a Investment baseline Inp_min'!C7,0)</f>
        <v>1174.24</v>
      </c>
      <c r="D4" s="112">
        <f>+IF('T4a Investment baseline Inp_min'!D7&gt;0,'T4a Investment baseline Inp_min'!D7,0)</f>
        <v>1140.92</v>
      </c>
      <c r="E4" s="105">
        <f t="shared" ref="E4:E14" si="0">AVERAGE(B4:D4)</f>
        <v>1133.0453333333332</v>
      </c>
      <c r="F4" s="112">
        <f>+IF('T4a Investment baseline Inp_min'!E7&gt;0,'T4a Investment baseline Inp_min'!E7,0)</f>
        <v>1345.0997942490874</v>
      </c>
      <c r="G4" s="112">
        <f>+IF('T4a Investment baseline Inp_min'!F7&gt;0,'T4a Investment baseline Inp_min'!F7,0)</f>
        <v>1344.3718431274954</v>
      </c>
      <c r="H4" s="112">
        <f>+IF('T4a Investment baseline Inp_min'!G7&gt;0,'T4a Investment baseline Inp_min'!G7,0)</f>
        <v>1442.0853838724856</v>
      </c>
      <c r="I4" s="112">
        <f>+IF('T4a Investment baseline Inp_min'!H7&gt;0,'T4a Investment baseline Inp_min'!H7,0)</f>
        <v>1375.5503471070733</v>
      </c>
      <c r="J4" s="112">
        <f>+IF('T4a Investment baseline Inp_min'!I7&gt;0,'T4a Investment baseline Inp_min'!I7,0)</f>
        <v>1441.5184378535455</v>
      </c>
      <c r="K4" s="112">
        <f>+IF('T4a Investment baseline Inp_min'!J7&gt;0,'T4a Investment baseline Inp_min'!J7,0)</f>
        <v>1509.5627322178752</v>
      </c>
      <c r="L4" s="112">
        <f>+IF('T4a Investment baseline Inp_min'!K7&gt;0,'T4a Investment baseline Inp_min'!K7,0)</f>
        <v>1577.7493709944133</v>
      </c>
      <c r="M4" s="110">
        <f t="shared" ref="M4:M13" si="1">+AVERAGE(F4:L4)</f>
        <v>1433.705415631711</v>
      </c>
      <c r="N4" s="22"/>
    </row>
    <row r="5" spans="1:14" ht="22.35" customHeight="1" x14ac:dyDescent="0.25">
      <c r="A5" s="43" t="s">
        <v>474</v>
      </c>
      <c r="B5" s="112">
        <f>+IF('T4a Investment baseline Inp_min'!B16&gt;0,'T4a Investment baseline Inp_min'!B16,0)</f>
        <v>446.053</v>
      </c>
      <c r="C5" s="112">
        <f>+IF('T4a Investment baseline Inp_min'!C16&gt;0,'T4a Investment baseline Inp_min'!C16,0)</f>
        <v>614.32999999999993</v>
      </c>
      <c r="D5" s="112">
        <f>+IF('T4a Investment baseline Inp_min'!D16&gt;0,'T4a Investment baseline Inp_min'!D16,0)</f>
        <v>586.87</v>
      </c>
      <c r="E5" s="105">
        <f t="shared" si="0"/>
        <v>549.08433333333323</v>
      </c>
      <c r="F5" s="112">
        <f>+IF('T4a Investment baseline Inp_min'!E16&gt;0,'T4a Investment baseline Inp_min'!E16,0)</f>
        <v>693.67981581999891</v>
      </c>
      <c r="G5" s="112">
        <f>+IF('T4a Investment baseline Inp_min'!F16&gt;0,'T4a Investment baseline Inp_min'!F16,0)</f>
        <v>729.12397799999997</v>
      </c>
      <c r="H5" s="112">
        <f>+IF('T4a Investment baseline Inp_min'!G16&gt;0,'T4a Investment baseline Inp_min'!G16,0)</f>
        <v>770.37739099999999</v>
      </c>
      <c r="I5" s="112">
        <f>+IF('T4a Investment baseline Inp_min'!H16&gt;0,'T4a Investment baseline Inp_min'!H16,0)</f>
        <v>748.51785600000005</v>
      </c>
      <c r="J5" s="112">
        <f>+IF('T4a Investment baseline Inp_min'!I16&gt;0,'T4a Investment baseline Inp_min'!I16,0)</f>
        <v>785.76003452516829</v>
      </c>
      <c r="K5" s="112">
        <f>+IF('T4a Investment baseline Inp_min'!J16&gt;0,'T4a Investment baseline Inp_min'!J16,0)</f>
        <v>825.68861885219326</v>
      </c>
      <c r="L5" s="112">
        <f>+IF('T4a Investment baseline Inp_min'!K16&gt;0,'T4a Investment baseline Inp_min'!K16,0)</f>
        <v>867.67248901471862</v>
      </c>
      <c r="M5" s="110">
        <f t="shared" si="1"/>
        <v>774.40288331601118</v>
      </c>
      <c r="N5" s="22"/>
    </row>
    <row r="6" spans="1:14" ht="22.35" customHeight="1" x14ac:dyDescent="0.25">
      <c r="A6" s="43" t="s">
        <v>475</v>
      </c>
      <c r="B6" s="112">
        <f>+IF('T4a Investment baseline Inp_min'!B22&gt;0,'T4a Investment baseline Inp_min'!B22,0)</f>
        <v>628.80499999999995</v>
      </c>
      <c r="C6" s="112">
        <f>+IF('T4a Investment baseline Inp_min'!C22&gt;0,'T4a Investment baseline Inp_min'!C22,0)</f>
        <v>641.01</v>
      </c>
      <c r="D6" s="112">
        <f>+IF('T4a Investment baseline Inp_min'!D22&gt;0,'T4a Investment baseline Inp_min'!D22,0)</f>
        <v>684.15</v>
      </c>
      <c r="E6" s="105">
        <f t="shared" si="0"/>
        <v>651.32166666666672</v>
      </c>
      <c r="F6" s="112">
        <f>+IF('T4a Investment baseline Inp_min'!E22&gt;0,'T4a Investment baseline Inp_min'!E22,0)</f>
        <v>649.6805769379373</v>
      </c>
      <c r="G6" s="112">
        <f>+IF('T4a Investment baseline Inp_min'!F22&gt;0,'T4a Investment baseline Inp_min'!F22,0)</f>
        <v>690.25739705475758</v>
      </c>
      <c r="H6" s="112">
        <f>+IF('T4a Investment baseline Inp_min'!G22&gt;0,'T4a Investment baseline Inp_min'!G22,0)</f>
        <v>717.05618403624601</v>
      </c>
      <c r="I6" s="112">
        <f>+IF('T4a Investment baseline Inp_min'!H22&gt;0,'T4a Investment baseline Inp_min'!H22,0)</f>
        <v>703.9206196145368</v>
      </c>
      <c r="J6" s="112">
        <f>+IF('T4a Investment baseline Inp_min'!I22&gt;0,'T4a Investment baseline Inp_min'!I22,0)</f>
        <v>755.53982448276815</v>
      </c>
      <c r="K6" s="112">
        <f>+IF('T4a Investment baseline Inp_min'!J22&gt;0,'T4a Investment baseline Inp_min'!J22,0)</f>
        <v>756.44981737431226</v>
      </c>
      <c r="L6" s="112">
        <f>+IF('T4a Investment baseline Inp_min'!K22&gt;0,'T4a Investment baseline Inp_min'!K22,0)</f>
        <v>794.9130954091454</v>
      </c>
      <c r="M6" s="110">
        <f t="shared" si="1"/>
        <v>723.97393070138617</v>
      </c>
      <c r="N6" s="22"/>
    </row>
    <row r="7" spans="1:14" ht="22.35" customHeight="1" x14ac:dyDescent="0.25">
      <c r="A7" s="43" t="s">
        <v>476</v>
      </c>
      <c r="B7" s="112">
        <f>+IF('T4a Investment baseline Inp_min'!B29&gt;0,'T4a Investment baseline Inp_min'!B29,0)</f>
        <v>1730.1299999999997</v>
      </c>
      <c r="C7" s="112">
        <f>+IF('T4a Investment baseline Inp_min'!C29&gt;0,'T4a Investment baseline Inp_min'!C29,0)</f>
        <v>1810.51</v>
      </c>
      <c r="D7" s="112">
        <f>+IF('T4a Investment baseline Inp_min'!D29&gt;0,'T4a Investment baseline Inp_min'!D29,0)</f>
        <v>1617.7900000000002</v>
      </c>
      <c r="E7" s="105">
        <f t="shared" si="0"/>
        <v>1719.4766666666665</v>
      </c>
      <c r="F7" s="112">
        <f>+IF('T4a Investment baseline Inp_min'!E29&gt;0,'T4a Investment baseline Inp_min'!E29,0)</f>
        <v>2137.4265611059118</v>
      </c>
      <c r="G7" s="112">
        <f>+IF('T4a Investment baseline Inp_min'!F29&gt;0,'T4a Investment baseline Inp_min'!F29,0)</f>
        <v>1793.487385100455</v>
      </c>
      <c r="H7" s="112">
        <f>+IF('T4a Investment baseline Inp_min'!G29&gt;0,'T4a Investment baseline Inp_min'!G29,0)</f>
        <v>2043.9990387493337</v>
      </c>
      <c r="I7" s="112">
        <f>+IF('T4a Investment baseline Inp_min'!H29&gt;0,'T4a Investment baseline Inp_min'!H29,0)</f>
        <v>2053.4831587354975</v>
      </c>
      <c r="J7" s="112">
        <f>+IF('T4a Investment baseline Inp_min'!I29&gt;0,'T4a Investment baseline Inp_min'!I29,0)</f>
        <v>2198.9049285976871</v>
      </c>
      <c r="K7" s="112">
        <f>+IF('T4a Investment baseline Inp_min'!J29&gt;0,'T4a Investment baseline Inp_min'!J29,0)</f>
        <v>2388.4143697540726</v>
      </c>
      <c r="L7" s="112">
        <f>+IF('T4a Investment baseline Inp_min'!K29&gt;0,'T4a Investment baseline Inp_min'!K29,0)</f>
        <v>2310.3083622673544</v>
      </c>
      <c r="M7" s="110">
        <f t="shared" si="1"/>
        <v>2132.2891149014731</v>
      </c>
      <c r="N7" s="22"/>
    </row>
    <row r="8" spans="1:14" ht="22.35" customHeight="1" x14ac:dyDescent="0.25">
      <c r="A8" s="43" t="s">
        <v>477</v>
      </c>
      <c r="B8" s="112">
        <f>+IF('T4a Investment baseline Inp_min'!B39&gt;0,'T4a Investment baseline Inp_min'!B39,0)</f>
        <v>146.48399999999998</v>
      </c>
      <c r="C8" s="112">
        <f>+IF('T4a Investment baseline Inp_min'!C39&gt;0,'T4a Investment baseline Inp_min'!C39,0)</f>
        <v>168.53000000000003</v>
      </c>
      <c r="D8" s="112">
        <f>+IF('T4a Investment baseline Inp_min'!D39&gt;0,'T4a Investment baseline Inp_min'!D39,0)</f>
        <v>179.48999999999998</v>
      </c>
      <c r="E8" s="105">
        <f t="shared" si="0"/>
        <v>164.83466666666666</v>
      </c>
      <c r="F8" s="112">
        <f>+IF('T4a Investment baseline Inp_min'!E39&gt;0,'T4a Investment baseline Inp_min'!E39,0)</f>
        <v>200.90398611541903</v>
      </c>
      <c r="G8" s="112">
        <f>+IF('T4a Investment baseline Inp_min'!F39&gt;0,'T4a Investment baseline Inp_min'!F39,0)</f>
        <v>193.20988003612982</v>
      </c>
      <c r="H8" s="112">
        <f>+IF('T4a Investment baseline Inp_min'!G39&gt;0,'T4a Investment baseline Inp_min'!G39,0)</f>
        <v>190.71857415372466</v>
      </c>
      <c r="I8" s="112">
        <f>+IF('T4a Investment baseline Inp_min'!H39&gt;0,'T4a Investment baseline Inp_min'!H39,0)</f>
        <v>190.4620178188309</v>
      </c>
      <c r="J8" s="112">
        <f>+IF('T4a Investment baseline Inp_min'!I39&gt;0,'T4a Investment baseline Inp_min'!I39,0)</f>
        <v>199.93837220772699</v>
      </c>
      <c r="K8" s="112">
        <f>+IF('T4a Investment baseline Inp_min'!J39&gt;0,'T4a Investment baseline Inp_min'!J39,0)</f>
        <v>210.0982884724026</v>
      </c>
      <c r="L8" s="112">
        <f>+IF('T4a Investment baseline Inp_min'!K39&gt;0,'T4a Investment baseline Inp_min'!K39,0)</f>
        <v>220.78117674674513</v>
      </c>
      <c r="M8" s="110">
        <f t="shared" si="1"/>
        <v>200.87318507871129</v>
      </c>
      <c r="N8" s="22"/>
    </row>
    <row r="9" spans="1:14" ht="22.35" customHeight="1" x14ac:dyDescent="0.25">
      <c r="A9" s="43" t="s">
        <v>478</v>
      </c>
      <c r="B9" s="112">
        <f>+IF('T4a Investment baseline Inp_min'!B46&gt;0,'T4a Investment baseline Inp_min'!B46,0)</f>
        <v>294.48399999999998</v>
      </c>
      <c r="C9" s="112">
        <f>+IF('T4a Investment baseline Inp_min'!C46&gt;0,'T4a Investment baseline Inp_min'!C46,0)</f>
        <v>326.56</v>
      </c>
      <c r="D9" s="112">
        <f>+IF('T4a Investment baseline Inp_min'!D46&gt;0,'T4a Investment baseline Inp_min'!D46,0)</f>
        <v>314.38</v>
      </c>
      <c r="E9" s="105">
        <f t="shared" si="0"/>
        <v>311.80799999999999</v>
      </c>
      <c r="F9" s="112">
        <f>+IF('T4a Investment baseline Inp_min'!E46&gt;0,'T4a Investment baseline Inp_min'!E46,0)</f>
        <v>310.45809661710405</v>
      </c>
      <c r="G9" s="112">
        <f>+IF('T4a Investment baseline Inp_min'!F46&gt;0,'T4a Investment baseline Inp_min'!F46,0)</f>
        <v>265.20426762357289</v>
      </c>
      <c r="H9" s="112">
        <f>+IF('T4a Investment baseline Inp_min'!G46&gt;0,'T4a Investment baseline Inp_min'!G46,0)</f>
        <v>350.10930777141141</v>
      </c>
      <c r="I9" s="112">
        <f>+IF('T4a Investment baseline Inp_min'!H46&gt;0,'T4a Investment baseline Inp_min'!H46,0)</f>
        <v>307.46186924640136</v>
      </c>
      <c r="J9" s="112">
        <f>+IF('T4a Investment baseline Inp_min'!I46&gt;0,'T4a Investment baseline Inp_min'!I46,0)</f>
        <v>322.75950006759109</v>
      </c>
      <c r="K9" s="112">
        <f>+IF('T4a Investment baseline Inp_min'!J46&gt;0,'T4a Investment baseline Inp_min'!J46,0)</f>
        <v>339.16060135748421</v>
      </c>
      <c r="L9" s="112">
        <f>+IF('T4a Investment baseline Inp_min'!K46&gt;0,'T4a Investment baseline Inp_min'!K46,0)</f>
        <v>356.40593370980719</v>
      </c>
      <c r="M9" s="110">
        <f t="shared" si="1"/>
        <v>321.65136805619602</v>
      </c>
      <c r="N9" s="22"/>
    </row>
    <row r="10" spans="1:14" ht="22.35" customHeight="1" x14ac:dyDescent="0.25">
      <c r="A10" s="43" t="s">
        <v>350</v>
      </c>
      <c r="B10" s="112">
        <f>+IF('T4a Investment baseline Inp_min'!B53&gt;0,'T4a Investment baseline Inp_min'!B53,0)</f>
        <v>947.08399999999995</v>
      </c>
      <c r="C10" s="112">
        <f>+IF('T4a Investment baseline Inp_min'!C53&gt;0,'T4a Investment baseline Inp_min'!C53,0)</f>
        <v>1171.55</v>
      </c>
      <c r="D10" s="112">
        <f>+IF('T4a Investment baseline Inp_min'!D53&gt;0,'T4a Investment baseline Inp_min'!D53,0)</f>
        <v>1291.78</v>
      </c>
      <c r="E10" s="105">
        <f t="shared" si="0"/>
        <v>1136.8046666666667</v>
      </c>
      <c r="F10" s="112">
        <f>+IF('T4a Investment baseline Inp_min'!E53&gt;0,'T4a Investment baseline Inp_min'!E53,0)</f>
        <v>1457.6506818965204</v>
      </c>
      <c r="G10" s="112">
        <f>+IF('T4a Investment baseline Inp_min'!F53&gt;0,'T4a Investment baseline Inp_min'!F53,0)</f>
        <v>1628.1769355732226</v>
      </c>
      <c r="H10" s="112">
        <f>+IF('T4a Investment baseline Inp_min'!G53&gt;0,'T4a Investment baseline Inp_min'!G53,0)</f>
        <v>1568.9829659050811</v>
      </c>
      <c r="I10" s="112">
        <f>+IF('T4a Investment baseline Inp_min'!H53&gt;0,'T4a Investment baseline Inp_min'!H53,0)</f>
        <v>1555.8214239438403</v>
      </c>
      <c r="J10" s="112">
        <f>+IF('T4a Investment baseline Inp_min'!I53&gt;0,'T4a Investment baseline Inp_min'!I53,0)</f>
        <v>1642.492019693773</v>
      </c>
      <c r="K10" s="112">
        <f>+IF('T4a Investment baseline Inp_min'!J53&gt;0,'T4a Investment baseline Inp_min'!J53,0)</f>
        <v>1713.1735765430533</v>
      </c>
      <c r="L10" s="112">
        <f>+IF('T4a Investment baseline Inp_min'!K53&gt;0,'T4a Investment baseline Inp_min'!K53,0)</f>
        <v>1795.451949243359</v>
      </c>
      <c r="M10" s="110">
        <f t="shared" si="1"/>
        <v>1623.1070789712644</v>
      </c>
      <c r="N10" s="22"/>
    </row>
    <row r="11" spans="1:14" ht="22.35" customHeight="1" x14ac:dyDescent="0.25">
      <c r="A11" s="43" t="s">
        <v>479</v>
      </c>
      <c r="B11" s="112">
        <f>+IF('T4a Investment baseline Inp_min'!B60&gt;0,'T4a Investment baseline Inp_min'!B60,0)</f>
        <v>454.839</v>
      </c>
      <c r="C11" s="112">
        <f>+IF('T4a Investment baseline Inp_min'!C60&gt;0,'T4a Investment baseline Inp_min'!C60,0)</f>
        <v>479.33000000000004</v>
      </c>
      <c r="D11" s="112">
        <f>+IF('T4a Investment baseline Inp_min'!D60&gt;0,'T4a Investment baseline Inp_min'!D60,0)</f>
        <v>446.73999999999995</v>
      </c>
      <c r="E11" s="105">
        <f t="shared" si="0"/>
        <v>460.30300000000005</v>
      </c>
      <c r="F11" s="112">
        <f>+IF('T4a Investment baseline Inp_min'!E60&gt;0,'T4a Investment baseline Inp_min'!E60,0)</f>
        <v>471.34530311405229</v>
      </c>
      <c r="G11" s="112">
        <f>+IF('T4a Investment baseline Inp_min'!F60&gt;0,'T4a Investment baseline Inp_min'!F60,0)</f>
        <v>410.44971560693193</v>
      </c>
      <c r="H11" s="112">
        <f>+IF('T4a Investment baseline Inp_min'!G60&gt;0,'T4a Investment baseline Inp_min'!G60,0)</f>
        <v>446.97910830375605</v>
      </c>
      <c r="I11" s="112">
        <f>+IF('T4a Investment baseline Inp_min'!H60&gt;0,'T4a Investment baseline Inp_min'!H60,0)</f>
        <v>446.56289645167561</v>
      </c>
      <c r="J11" s="112">
        <f>+IF('T4a Investment baseline Inp_min'!I60&gt;0,'T4a Investment baseline Inp_min'!I60,0)</f>
        <v>468.78143803897137</v>
      </c>
      <c r="K11" s="112">
        <f>+IF('T4a Investment baseline Inp_min'!J60&gt;0,'T4a Investment baseline Inp_min'!J60,0)</f>
        <v>492.60267907599388</v>
      </c>
      <c r="L11" s="112">
        <f>+IF('T4a Investment baseline Inp_min'!K60&gt;0,'T4a Investment baseline Inp_min'!K60,0)</f>
        <v>517.65009579924754</v>
      </c>
      <c r="M11" s="110">
        <f t="shared" si="1"/>
        <v>464.9101766272326</v>
      </c>
      <c r="N11" s="22"/>
    </row>
    <row r="12" spans="1:14" ht="22.35" customHeight="1" x14ac:dyDescent="0.25">
      <c r="A12" s="43" t="s">
        <v>480</v>
      </c>
      <c r="B12" s="112">
        <f>+IF('T4a Investment baseline Inp_min'!B67&gt;0,'T4a Investment baseline Inp_min'!B67,0)</f>
        <v>1556.1969999999999</v>
      </c>
      <c r="C12" s="112">
        <f>+IF('T4a Investment baseline Inp_min'!C67&gt;0,'T4a Investment baseline Inp_min'!C67,0)</f>
        <v>1698.3999999999999</v>
      </c>
      <c r="D12" s="112">
        <f>+IF('T4a Investment baseline Inp_min'!D67&gt;0,'T4a Investment baseline Inp_min'!D67,0)</f>
        <v>1755.8899999999999</v>
      </c>
      <c r="E12" s="105">
        <f t="shared" si="0"/>
        <v>1670.162333333333</v>
      </c>
      <c r="F12" s="112">
        <f>+IF('T4a Investment baseline Inp_min'!E67&gt;0,'T4a Investment baseline Inp_min'!E67,0)</f>
        <v>1873.4653603613767</v>
      </c>
      <c r="G12" s="112">
        <f>+IF('T4a Investment baseline Inp_min'!F67&gt;0,'T4a Investment baseline Inp_min'!F67,0)</f>
        <v>1722.4526358406977</v>
      </c>
      <c r="H12" s="112">
        <f>+IF('T4a Investment baseline Inp_min'!G67&gt;0,'T4a Investment baseline Inp_min'!G67,0)</f>
        <v>1792.7085163282086</v>
      </c>
      <c r="I12" s="112">
        <f>+IF('T4a Investment baseline Inp_min'!H67&gt;0,'T4a Investment baseline Inp_min'!H67,0)</f>
        <v>1802.3553263227182</v>
      </c>
      <c r="J12" s="112">
        <f>+IF('T4a Investment baseline Inp_min'!I67&gt;0,'T4a Investment baseline Inp_min'!I67,0)</f>
        <v>1914.0449230212046</v>
      </c>
      <c r="K12" s="112">
        <f>+IF('T4a Investment baseline Inp_min'!J67&gt;0,'T4a Investment baseline Inp_min'!J67,0)</f>
        <v>2022.9823492550554</v>
      </c>
      <c r="L12" s="112">
        <f>+IF('T4a Investment baseline Inp_min'!K67&gt;0,'T4a Investment baseline Inp_min'!K67,0)</f>
        <v>2115.5543340327008</v>
      </c>
      <c r="M12" s="110">
        <f t="shared" si="1"/>
        <v>1891.9376350231375</v>
      </c>
      <c r="N12" s="22"/>
    </row>
    <row r="13" spans="1:14" ht="22.35" customHeight="1" x14ac:dyDescent="0.25">
      <c r="A13" s="44" t="s">
        <v>481</v>
      </c>
      <c r="B13" s="108">
        <f>+IF('T4a Investment baseline Inp_min'!B76&gt;0,'T4a Investment baseline Inp_min'!B76,0)</f>
        <v>3151.2179999999994</v>
      </c>
      <c r="C13" s="108">
        <f>+IF('T4a Investment baseline Inp_min'!C76&gt;0,'T4a Investment baseline Inp_min'!C76,0)</f>
        <v>3386.6</v>
      </c>
      <c r="D13" s="108">
        <f>+IF('T4a Investment baseline Inp_min'!D76&gt;0,'T4a Investment baseline Inp_min'!D76,0)</f>
        <v>3678.55</v>
      </c>
      <c r="E13" s="111">
        <f t="shared" si="0"/>
        <v>3405.4559999999997</v>
      </c>
      <c r="F13" s="108">
        <f>+IF('T4a Investment baseline Inp_min'!E76&gt;0,'T4a Investment baseline Inp_min'!E76,0)</f>
        <v>3975.4962917632097</v>
      </c>
      <c r="G13" s="108">
        <f>+IF('T4a Investment baseline Inp_min'!F76&gt;0,'T4a Investment baseline Inp_min'!F76,0)</f>
        <v>4207.9808301127123</v>
      </c>
      <c r="H13" s="108">
        <f>+IF('T4a Investment baseline Inp_min'!G76&gt;0,'T4a Investment baseline Inp_min'!G76,0)</f>
        <v>4292.554291960204</v>
      </c>
      <c r="I13" s="108">
        <f>+IF('T4a Investment baseline Inp_min'!H76&gt;0,'T4a Investment baseline Inp_min'!H76,0)</f>
        <v>4486.3738623539748</v>
      </c>
      <c r="J13" s="108">
        <f>+IF('T4a Investment baseline Inp_min'!I76&gt;0,'T4a Investment baseline Inp_min'!I76,0)</f>
        <v>4707.2667708782446</v>
      </c>
      <c r="K13" s="108">
        <f>+IF('T4a Investment baseline Inp_min'!J76&gt;0,'T4a Investment baseline Inp_min'!J76,0)</f>
        <v>4942.2926737166372</v>
      </c>
      <c r="L13" s="108">
        <f>+IF('T4a Investment baseline Inp_min'!K76&gt;0,'T4a Investment baseline Inp_min'!K76,0)</f>
        <v>5181.7337490363752</v>
      </c>
      <c r="M13" s="110">
        <f t="shared" si="1"/>
        <v>4541.9569242601938</v>
      </c>
      <c r="N13" s="22"/>
    </row>
    <row r="14" spans="1:14" ht="22.35" customHeight="1" x14ac:dyDescent="0.25">
      <c r="A14" s="43" t="s">
        <v>482</v>
      </c>
      <c r="B14" s="109">
        <f>SUM(B4:B13)</f>
        <v>10439.269999999999</v>
      </c>
      <c r="C14" s="109">
        <f>SUM(C4:C13)</f>
        <v>11471.06</v>
      </c>
      <c r="D14" s="109">
        <f>SUM(D4:D13)</f>
        <v>11696.560000000001</v>
      </c>
      <c r="E14" s="105">
        <f t="shared" si="0"/>
        <v>11202.296666666667</v>
      </c>
      <c r="F14" s="109">
        <f t="shared" ref="F14:L14" si="2">SUM(F4:F13)</f>
        <v>13115.206467980617</v>
      </c>
      <c r="G14" s="109">
        <f t="shared" si="2"/>
        <v>12984.714868075976</v>
      </c>
      <c r="H14" s="109">
        <f t="shared" si="2"/>
        <v>13615.570762080453</v>
      </c>
      <c r="I14" s="109">
        <f t="shared" si="2"/>
        <v>13670.509377594546</v>
      </c>
      <c r="J14" s="109">
        <f t="shared" si="2"/>
        <v>14437.006249366681</v>
      </c>
      <c r="K14" s="109">
        <f t="shared" si="2"/>
        <v>15200.42570661908</v>
      </c>
      <c r="L14" s="108">
        <f t="shared" si="2"/>
        <v>15738.220556253866</v>
      </c>
      <c r="M14" s="106">
        <f>+AVERAGE(G14:L14)</f>
        <v>14274.407919998432</v>
      </c>
      <c r="N14" s="22"/>
    </row>
    <row r="15" spans="1:14" ht="22.35" customHeight="1" x14ac:dyDescent="0.25">
      <c r="A15" s="35" t="s">
        <v>483</v>
      </c>
      <c r="B15" s="33"/>
      <c r="C15" s="33"/>
      <c r="D15" s="33"/>
      <c r="E15" s="47"/>
      <c r="F15" s="92">
        <f>+IF('T4a Investment baseline Inp_min'!E5&gt;0,'T4a Investment baseline Inp_min'!E5,0)</f>
        <v>0</v>
      </c>
      <c r="G15" s="92">
        <f>+IF('T4a Investment baseline Inp_min'!F5&gt;0,'T4a Investment baseline Inp_min'!F5,0)</f>
        <v>22.419400000000003</v>
      </c>
      <c r="H15" s="92">
        <f>+IF('T4a Investment baseline Inp_min'!G5&gt;0,'T4a Investment baseline Inp_min'!G5,0)</f>
        <v>276.53003639999991</v>
      </c>
      <c r="I15" s="92">
        <f>+IF('T4a Investment baseline Inp_min'!H5&gt;0,'T4a Investment baseline Inp_min'!H5,0)</f>
        <v>290.50589739999998</v>
      </c>
      <c r="J15" s="92">
        <f>+IF('T4a Investment baseline Inp_min'!I5&gt;0,'T4a Investment baseline Inp_min'!I5,0)</f>
        <v>391.28654840000002</v>
      </c>
      <c r="K15" s="92">
        <f>+IF('T4a Investment baseline Inp_min'!J5&gt;0,'T4a Investment baseline Inp_min'!J5,0)</f>
        <v>440.9693954</v>
      </c>
      <c r="L15" s="92">
        <f>+IF('T4a Investment baseline Inp_min'!K5&gt;0,'T4a Investment baseline Inp_min'!K5,0)</f>
        <v>228.28872279603959</v>
      </c>
      <c r="M15" s="106">
        <f>+AVERAGE(G15:L15)</f>
        <v>275.00000006600658</v>
      </c>
      <c r="N15" s="22"/>
    </row>
    <row r="16" spans="1:14" ht="22.35" customHeight="1" x14ac:dyDescent="0.25">
      <c r="A16" s="50" t="s">
        <v>484</v>
      </c>
      <c r="B16" s="106">
        <f t="shared" ref="B16:M16" si="3">B14-B15</f>
        <v>10439.269999999999</v>
      </c>
      <c r="C16" s="106">
        <f t="shared" si="3"/>
        <v>11471.06</v>
      </c>
      <c r="D16" s="106">
        <f t="shared" si="3"/>
        <v>11696.560000000001</v>
      </c>
      <c r="E16" s="107">
        <f t="shared" si="3"/>
        <v>11202.296666666667</v>
      </c>
      <c r="F16" s="106">
        <f t="shared" si="3"/>
        <v>13115.206467980617</v>
      </c>
      <c r="G16" s="106">
        <f t="shared" si="3"/>
        <v>12962.295468075976</v>
      </c>
      <c r="H16" s="106">
        <f t="shared" si="3"/>
        <v>13339.040725680454</v>
      </c>
      <c r="I16" s="106">
        <f t="shared" si="3"/>
        <v>13380.003480194546</v>
      </c>
      <c r="J16" s="106">
        <f t="shared" si="3"/>
        <v>14045.719700966682</v>
      </c>
      <c r="K16" s="106">
        <f t="shared" si="3"/>
        <v>14759.456311219081</v>
      </c>
      <c r="L16" s="106">
        <f t="shared" si="3"/>
        <v>15509.931833457826</v>
      </c>
      <c r="M16" s="106">
        <f t="shared" si="3"/>
        <v>13999.407919932426</v>
      </c>
      <c r="N16" s="22"/>
    </row>
    <row r="17" spans="1:14" ht="22.35" customHeight="1" x14ac:dyDescent="0.25">
      <c r="A17" s="35" t="s">
        <v>485</v>
      </c>
      <c r="B17" s="92">
        <f>'T4a Investment baseline Inp_min'!B4</f>
        <v>26962.264999999999</v>
      </c>
      <c r="C17" s="92">
        <f>'T4a Investment baseline Inp_min'!C4</f>
        <v>29142.539000000001</v>
      </c>
      <c r="D17" s="92">
        <f>'T4a Investment baseline Inp_min'!D4</f>
        <v>30463.323</v>
      </c>
      <c r="E17" s="105">
        <f>AVERAGE(B17:D17)</f>
        <v>28856.042333333335</v>
      </c>
      <c r="F17" s="92">
        <f>'T4a Investment baseline Inp_min'!E4</f>
        <v>29545.299900332146</v>
      </c>
      <c r="G17" s="92">
        <f>'T4a Investment baseline Inp_min'!F4</f>
        <v>30849.50431183074</v>
      </c>
      <c r="H17" s="92">
        <f>'T4a Investment baseline Inp_min'!G4</f>
        <v>32817.706072035216</v>
      </c>
      <c r="I17" s="92">
        <f>'T4a Investment baseline Inp_min'!H4</f>
        <v>34530.606289372896</v>
      </c>
      <c r="J17" s="92">
        <f>'T4a Investment baseline Inp_min'!I4</f>
        <v>36248.661501687195</v>
      </c>
      <c r="K17" s="92">
        <f>'T4a Investment baseline Inp_min'!J4</f>
        <v>38090.645916670241</v>
      </c>
      <c r="L17" s="92">
        <f>'T4a Investment baseline Inp_min'!K4</f>
        <v>40027.444724428162</v>
      </c>
      <c r="M17" s="104">
        <f>+AVERAGE(G17:L17)</f>
        <v>35427.428136004077</v>
      </c>
      <c r="N17" s="22"/>
    </row>
    <row r="18" spans="1:14" ht="22.35" customHeight="1" x14ac:dyDescent="0.25">
      <c r="A18" s="49" t="s">
        <v>486</v>
      </c>
      <c r="B18" s="102">
        <f t="shared" ref="B18:L18" si="4">IF(B17&gt;0,B16/B17,"-")</f>
        <v>0.38718075057863272</v>
      </c>
      <c r="C18" s="102">
        <f t="shared" si="4"/>
        <v>0.39361910093008706</v>
      </c>
      <c r="D18" s="102">
        <f t="shared" si="4"/>
        <v>0.38395548640573457</v>
      </c>
      <c r="E18" s="103">
        <f t="shared" si="4"/>
        <v>0.38821320461282477</v>
      </c>
      <c r="F18" s="102">
        <f t="shared" si="4"/>
        <v>0.44390161928372157</v>
      </c>
      <c r="G18" s="102">
        <f t="shared" si="4"/>
        <v>0.42017840342105445</v>
      </c>
      <c r="H18" s="102">
        <f t="shared" si="4"/>
        <v>0.40645865668980996</v>
      </c>
      <c r="I18" s="102">
        <f t="shared" si="4"/>
        <v>0.38748243711875868</v>
      </c>
      <c r="J18" s="102">
        <f t="shared" si="4"/>
        <v>0.38748243711875879</v>
      </c>
      <c r="K18" s="102">
        <f t="shared" si="4"/>
        <v>0.38748243711875874</v>
      </c>
      <c r="L18" s="102">
        <f t="shared" si="4"/>
        <v>0.38748243711875874</v>
      </c>
      <c r="M18" s="101">
        <f>IF(SUM(G18:L18)&gt;0,+AVERAGE(G18:L18),"-")</f>
        <v>0.39609446809764992</v>
      </c>
      <c r="N18" s="22"/>
    </row>
  </sheetData>
  <mergeCells count="2">
    <mergeCell ref="A2:M2"/>
    <mergeCell ref="A1:M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N18"/>
  <sheetViews>
    <sheetView showGridLines="0" zoomScaleNormal="100" workbookViewId="0">
      <selection activeCell="A21" sqref="A21"/>
    </sheetView>
  </sheetViews>
  <sheetFormatPr defaultColWidth="8.5703125" defaultRowHeight="15" x14ac:dyDescent="0.25"/>
  <cols>
    <col min="1" max="1" width="92.5703125" style="20" customWidth="1"/>
    <col min="2" max="4" width="8.5703125" style="20" customWidth="1"/>
    <col min="5" max="5" width="18.5703125" style="21" customWidth="1"/>
    <col min="6" max="12" width="8.5703125" style="20" customWidth="1"/>
    <col min="13" max="13" width="21.42578125" style="20" customWidth="1"/>
    <col min="14" max="14" width="95.42578125" style="20" customWidth="1"/>
    <col min="15" max="16384" width="8.5703125" style="20"/>
  </cols>
  <sheetData>
    <row r="1" spans="1:14" customFormat="1" ht="33" customHeight="1" x14ac:dyDescent="0.25">
      <c r="A1" s="253" t="s">
        <v>469</v>
      </c>
      <c r="B1" s="254"/>
      <c r="C1" s="254"/>
      <c r="D1" s="254"/>
      <c r="E1" s="254"/>
      <c r="F1" s="254"/>
      <c r="G1" s="254"/>
      <c r="H1" s="246"/>
      <c r="I1" s="246"/>
      <c r="J1" s="246"/>
      <c r="K1" s="246"/>
      <c r="L1" s="246"/>
      <c r="M1" s="246"/>
    </row>
    <row r="2" spans="1:14" ht="33" customHeight="1" x14ac:dyDescent="0.25">
      <c r="A2" s="258" t="s">
        <v>470</v>
      </c>
      <c r="B2" s="258"/>
      <c r="C2" s="258"/>
      <c r="D2" s="258"/>
      <c r="E2" s="258"/>
      <c r="F2" s="258"/>
      <c r="G2" s="258"/>
      <c r="H2" s="258"/>
      <c r="I2" s="258"/>
      <c r="J2" s="258"/>
      <c r="K2" s="258"/>
      <c r="L2" s="258"/>
      <c r="M2" s="258"/>
      <c r="N2" s="22"/>
    </row>
    <row r="3" spans="1:14" ht="47.25" x14ac:dyDescent="0.25">
      <c r="A3" s="42"/>
      <c r="B3" s="23">
        <v>2017</v>
      </c>
      <c r="C3" s="23">
        <v>2018</v>
      </c>
      <c r="D3" s="23">
        <v>2019</v>
      </c>
      <c r="E3" s="24" t="s">
        <v>471</v>
      </c>
      <c r="F3" s="23">
        <v>2020</v>
      </c>
      <c r="G3" s="23">
        <v>2021</v>
      </c>
      <c r="H3" s="23">
        <v>2022</v>
      </c>
      <c r="I3" s="23">
        <v>2023</v>
      </c>
      <c r="J3" s="23">
        <v>2024</v>
      </c>
      <c r="K3" s="23">
        <v>2025</v>
      </c>
      <c r="L3" s="25">
        <v>2026</v>
      </c>
      <c r="M3" s="82" t="s">
        <v>472</v>
      </c>
      <c r="N3" s="22"/>
    </row>
    <row r="4" spans="1:14" ht="22.35" customHeight="1" x14ac:dyDescent="0.25">
      <c r="A4" s="43" t="s">
        <v>473</v>
      </c>
      <c r="B4" s="112">
        <f>+IF('T4a Investment baseline Inp_max'!B7&gt;0,'T4a Investment baseline Inp_max'!B7,0)</f>
        <v>1083.9759999999999</v>
      </c>
      <c r="C4" s="112">
        <f>+IF('T4a Investment baseline Inp_max'!C7&gt;0,'T4a Investment baseline Inp_max'!C7,0)</f>
        <v>1174.24</v>
      </c>
      <c r="D4" s="112">
        <f>+IF('T4a Investment baseline Inp_max'!D7&gt;0,'T4a Investment baseline Inp_max'!D7,0)</f>
        <v>1140.92</v>
      </c>
      <c r="E4" s="105">
        <f t="shared" ref="E4:E14" si="0">AVERAGE(B4:D4)</f>
        <v>1133.0453333333332</v>
      </c>
      <c r="F4" s="112">
        <f>+IF('T4a Investment baseline Inp_max'!E7&gt;0,'T4a Investment baseline Inp_max'!E7,0)</f>
        <v>1345.0997942490874</v>
      </c>
      <c r="G4" s="112">
        <f>+IF('T4a Investment baseline Inp_max'!F7&gt;0,'T4a Investment baseline Inp_max'!F7,0)</f>
        <v>1344.6571544477101</v>
      </c>
      <c r="H4" s="112">
        <f>+IF('T4a Investment baseline Inp_max'!G7&gt;0,'T4a Investment baseline Inp_max'!G7,0)</f>
        <v>1448.1379000889797</v>
      </c>
      <c r="I4" s="112">
        <f>+IF('T4a Investment baseline Inp_max'!H7&gt;0,'T4a Investment baseline Inp_max'!H7,0)</f>
        <v>1383.5781381710601</v>
      </c>
      <c r="J4" s="112">
        <f>+IF('T4a Investment baseline Inp_max'!I7&gt;0,'T4a Investment baseline Inp_max'!I7,0)</f>
        <v>1449.5128281968184</v>
      </c>
      <c r="K4" s="112">
        <f>+IF('T4a Investment baseline Inp_max'!J7&gt;0,'T4a Investment baseline Inp_max'!J7,0)</f>
        <v>1517.0516361414172</v>
      </c>
      <c r="L4" s="112">
        <f>+IF('T4a Investment baseline Inp_max'!K7&gt;0,'T4a Investment baseline Inp_max'!K7,0)</f>
        <v>1584.1183961868815</v>
      </c>
      <c r="M4" s="110">
        <f t="shared" ref="M4:M13" si="1">+AVERAGE(F4:L4)</f>
        <v>1438.8794067831363</v>
      </c>
      <c r="N4" s="22"/>
    </row>
    <row r="5" spans="1:14" ht="22.35" customHeight="1" x14ac:dyDescent="0.25">
      <c r="A5" s="43" t="s">
        <v>474</v>
      </c>
      <c r="B5" s="112">
        <f>+IF('T4a Investment baseline Inp_max'!B16&gt;0,'T4a Investment baseline Inp_max'!B16,0)</f>
        <v>446.053</v>
      </c>
      <c r="C5" s="112">
        <f>+IF('T4a Investment baseline Inp_max'!C16&gt;0,'T4a Investment baseline Inp_max'!C16,0)</f>
        <v>614.32999999999993</v>
      </c>
      <c r="D5" s="112">
        <f>+IF('T4a Investment baseline Inp_max'!D16&gt;0,'T4a Investment baseline Inp_max'!D16,0)</f>
        <v>586.87</v>
      </c>
      <c r="E5" s="105">
        <f t="shared" si="0"/>
        <v>549.08433333333323</v>
      </c>
      <c r="F5" s="112">
        <f>+IF('T4a Investment baseline Inp_max'!E16&gt;0,'T4a Investment baseline Inp_max'!E16,0)</f>
        <v>693.67981581999891</v>
      </c>
      <c r="G5" s="112">
        <f>+IF('T4a Investment baseline Inp_max'!F16&gt;0,'T4a Investment baseline Inp_max'!F16,0)</f>
        <v>729.12397799999997</v>
      </c>
      <c r="H5" s="112">
        <f>+IF('T4a Investment baseline Inp_max'!G16&gt;0,'T4a Investment baseline Inp_max'!G16,0)</f>
        <v>770.37739099999999</v>
      </c>
      <c r="I5" s="112">
        <f>+IF('T4a Investment baseline Inp_max'!H16&gt;0,'T4a Investment baseline Inp_max'!H16,0)</f>
        <v>748.51785600000005</v>
      </c>
      <c r="J5" s="112">
        <f>+IF('T4a Investment baseline Inp_max'!I16&gt;0,'T4a Investment baseline Inp_max'!I16,0)</f>
        <v>785.76003452516829</v>
      </c>
      <c r="K5" s="112">
        <f>+IF('T4a Investment baseline Inp_max'!J16&gt;0,'T4a Investment baseline Inp_max'!J16,0)</f>
        <v>825.68861885219326</v>
      </c>
      <c r="L5" s="112">
        <f>+IF('T4a Investment baseline Inp_max'!K16&gt;0,'T4a Investment baseline Inp_max'!K16,0)</f>
        <v>867.67248901471862</v>
      </c>
      <c r="M5" s="110">
        <f t="shared" si="1"/>
        <v>774.40288331601118</v>
      </c>
      <c r="N5" s="22"/>
    </row>
    <row r="6" spans="1:14" ht="22.35" customHeight="1" x14ac:dyDescent="0.25">
      <c r="A6" s="43" t="s">
        <v>475</v>
      </c>
      <c r="B6" s="112">
        <f>+IF('T4a Investment baseline Inp_max'!B22&gt;0,'T4a Investment baseline Inp_max'!B22,0)</f>
        <v>628.80499999999995</v>
      </c>
      <c r="C6" s="112">
        <f>+IF('T4a Investment baseline Inp_max'!C22&gt;0,'T4a Investment baseline Inp_max'!C22,0)</f>
        <v>641.01</v>
      </c>
      <c r="D6" s="112">
        <f>+IF('T4a Investment baseline Inp_max'!D22&gt;0,'T4a Investment baseline Inp_max'!D22,0)</f>
        <v>684.15</v>
      </c>
      <c r="E6" s="105">
        <f t="shared" si="0"/>
        <v>651.32166666666672</v>
      </c>
      <c r="F6" s="112">
        <f>+IF('T4a Investment baseline Inp_max'!E22&gt;0,'T4a Investment baseline Inp_max'!E22,0)</f>
        <v>649.6805769379373</v>
      </c>
      <c r="G6" s="112">
        <f>+IF('T4a Investment baseline Inp_max'!F22&gt;0,'T4a Investment baseline Inp_max'!F22,0)</f>
        <v>690.25739705475758</v>
      </c>
      <c r="H6" s="112">
        <f>+IF('T4a Investment baseline Inp_max'!G22&gt;0,'T4a Investment baseline Inp_max'!G22,0)</f>
        <v>717.54459730330348</v>
      </c>
      <c r="I6" s="112">
        <f>+IF('T4a Investment baseline Inp_max'!H22&gt;0,'T4a Investment baseline Inp_max'!H22,0)</f>
        <v>707.10228506889632</v>
      </c>
      <c r="J6" s="112">
        <f>+IF('T4a Investment baseline Inp_max'!I22&gt;0,'T4a Investment baseline Inp_max'!I22,0)</f>
        <v>761.78577624114223</v>
      </c>
      <c r="K6" s="112">
        <f>+IF('T4a Investment baseline Inp_max'!J22&gt;0,'T4a Investment baseline Inp_max'!J22,0)</f>
        <v>756.44981737431226</v>
      </c>
      <c r="L6" s="112">
        <f>+IF('T4a Investment baseline Inp_max'!K22&gt;0,'T4a Investment baseline Inp_max'!K22,0)</f>
        <v>794.9130954091454</v>
      </c>
      <c r="M6" s="110">
        <f t="shared" si="1"/>
        <v>725.39050648421346</v>
      </c>
      <c r="N6" s="22"/>
    </row>
    <row r="7" spans="1:14" ht="22.35" customHeight="1" x14ac:dyDescent="0.25">
      <c r="A7" s="43" t="s">
        <v>476</v>
      </c>
      <c r="B7" s="112">
        <f>+IF('T4a Investment baseline Inp_max'!B29&gt;0,'T4a Investment baseline Inp_max'!B29,0)</f>
        <v>1730.1299999999997</v>
      </c>
      <c r="C7" s="112">
        <f>+IF('T4a Investment baseline Inp_max'!C29&gt;0,'T4a Investment baseline Inp_max'!C29,0)</f>
        <v>1810.51</v>
      </c>
      <c r="D7" s="112">
        <f>+IF('T4a Investment baseline Inp_max'!D29&gt;0,'T4a Investment baseline Inp_max'!D29,0)</f>
        <v>1617.7900000000002</v>
      </c>
      <c r="E7" s="105">
        <f t="shared" si="0"/>
        <v>1719.4766666666665</v>
      </c>
      <c r="F7" s="112">
        <f>+IF('T4a Investment baseline Inp_max'!E29&gt;0,'T4a Investment baseline Inp_max'!E29,0)</f>
        <v>2137.4265611059118</v>
      </c>
      <c r="G7" s="112">
        <f>+IF('T4a Investment baseline Inp_max'!F29&gt;0,'T4a Investment baseline Inp_max'!F29,0)</f>
        <v>1793.487385100455</v>
      </c>
      <c r="H7" s="112">
        <f>+IF('T4a Investment baseline Inp_max'!G29&gt;0,'T4a Investment baseline Inp_max'!G29,0)</f>
        <v>2071.6875653451084</v>
      </c>
      <c r="I7" s="112">
        <f>+IF('T4a Investment baseline Inp_max'!H29&gt;0,'T4a Investment baseline Inp_max'!H29,0)</f>
        <v>2084.5288164582994</v>
      </c>
      <c r="J7" s="112">
        <f>+IF('T4a Investment baseline Inp_max'!I29&gt;0,'T4a Investment baseline Inp_max'!I29,0)</f>
        <v>2239.6366342822625</v>
      </c>
      <c r="K7" s="112">
        <f>+IF('T4a Investment baseline Inp_max'!J29&gt;0,'T4a Investment baseline Inp_max'!J29,0)</f>
        <v>2445.365006698506</v>
      </c>
      <c r="L7" s="112">
        <f>+IF('T4a Investment baseline Inp_max'!K29&gt;0,'T4a Investment baseline Inp_max'!K29,0)</f>
        <v>2333.6774574923766</v>
      </c>
      <c r="M7" s="110">
        <f t="shared" si="1"/>
        <v>2157.9727752118456</v>
      </c>
      <c r="N7" s="22"/>
    </row>
    <row r="8" spans="1:14" ht="22.35" customHeight="1" x14ac:dyDescent="0.25">
      <c r="A8" s="43" t="s">
        <v>477</v>
      </c>
      <c r="B8" s="112">
        <f>+IF('T4a Investment baseline Inp_max'!B39&gt;0,'T4a Investment baseline Inp_max'!B39,0)</f>
        <v>146.48399999999998</v>
      </c>
      <c r="C8" s="112">
        <f>+IF('T4a Investment baseline Inp_max'!C39&gt;0,'T4a Investment baseline Inp_max'!C39,0)</f>
        <v>168.53000000000003</v>
      </c>
      <c r="D8" s="112">
        <f>+IF('T4a Investment baseline Inp_max'!D39&gt;0,'T4a Investment baseline Inp_max'!D39,0)</f>
        <v>179.48999999999998</v>
      </c>
      <c r="E8" s="105">
        <f t="shared" si="0"/>
        <v>164.83466666666666</v>
      </c>
      <c r="F8" s="112">
        <f>+IF('T4a Investment baseline Inp_max'!E39&gt;0,'T4a Investment baseline Inp_max'!E39,0)</f>
        <v>200.90398611541903</v>
      </c>
      <c r="G8" s="112">
        <f>+IF('T4a Investment baseline Inp_max'!F39&gt;0,'T4a Investment baseline Inp_max'!F39,0)</f>
        <v>193.20988003612982</v>
      </c>
      <c r="H8" s="112">
        <f>+IF('T4a Investment baseline Inp_max'!G39&gt;0,'T4a Investment baseline Inp_max'!G39,0)</f>
        <v>190.71857415372466</v>
      </c>
      <c r="I8" s="112">
        <f>+IF('T4a Investment baseline Inp_max'!H39&gt;0,'T4a Investment baseline Inp_max'!H39,0)</f>
        <v>190.4620178188309</v>
      </c>
      <c r="J8" s="112">
        <f>+IF('T4a Investment baseline Inp_max'!I39&gt;0,'T4a Investment baseline Inp_max'!I39,0)</f>
        <v>199.93837220772699</v>
      </c>
      <c r="K8" s="112">
        <f>+IF('T4a Investment baseline Inp_max'!J39&gt;0,'T4a Investment baseline Inp_max'!J39,0)</f>
        <v>210.0982884724026</v>
      </c>
      <c r="L8" s="112">
        <f>+IF('T4a Investment baseline Inp_max'!K39&gt;0,'T4a Investment baseline Inp_max'!K39,0)</f>
        <v>220.78117674674513</v>
      </c>
      <c r="M8" s="110">
        <f t="shared" si="1"/>
        <v>200.87318507871129</v>
      </c>
      <c r="N8" s="22"/>
    </row>
    <row r="9" spans="1:14" ht="22.35" customHeight="1" x14ac:dyDescent="0.25">
      <c r="A9" s="43" t="s">
        <v>478</v>
      </c>
      <c r="B9" s="112">
        <f>+IF('T4a Investment baseline Inp_max'!B46&gt;0,'T4a Investment baseline Inp_max'!B46,0)</f>
        <v>294.48399999999998</v>
      </c>
      <c r="C9" s="112">
        <f>+IF('T4a Investment baseline Inp_max'!C46&gt;0,'T4a Investment baseline Inp_max'!C46,0)</f>
        <v>326.56</v>
      </c>
      <c r="D9" s="112">
        <f>+IF('T4a Investment baseline Inp_max'!D46&gt;0,'T4a Investment baseline Inp_max'!D46,0)</f>
        <v>314.38</v>
      </c>
      <c r="E9" s="105">
        <f t="shared" si="0"/>
        <v>311.80799999999999</v>
      </c>
      <c r="F9" s="112">
        <f>+IF('T4a Investment baseline Inp_max'!E46&gt;0,'T4a Investment baseline Inp_max'!E46,0)</f>
        <v>310.45809661710405</v>
      </c>
      <c r="G9" s="112">
        <f>+IF('T4a Investment baseline Inp_max'!F46&gt;0,'T4a Investment baseline Inp_max'!F46,0)</f>
        <v>265.20426762357289</v>
      </c>
      <c r="H9" s="112">
        <f>+IF('T4a Investment baseline Inp_max'!G46&gt;0,'T4a Investment baseline Inp_max'!G46,0)</f>
        <v>357.62118676810974</v>
      </c>
      <c r="I9" s="112">
        <f>+IF('T4a Investment baseline Inp_max'!H46&gt;0,'T4a Investment baseline Inp_max'!H46,0)</f>
        <v>307.46186924640136</v>
      </c>
      <c r="J9" s="112">
        <f>+IF('T4a Investment baseline Inp_max'!I46&gt;0,'T4a Investment baseline Inp_max'!I46,0)</f>
        <v>322.75950006759109</v>
      </c>
      <c r="K9" s="112">
        <f>+IF('T4a Investment baseline Inp_max'!J46&gt;0,'T4a Investment baseline Inp_max'!J46,0)</f>
        <v>339.16060135748421</v>
      </c>
      <c r="L9" s="112">
        <f>+IF('T4a Investment baseline Inp_max'!K46&gt;0,'T4a Investment baseline Inp_max'!K46,0)</f>
        <v>356.40593370980719</v>
      </c>
      <c r="M9" s="110">
        <f t="shared" si="1"/>
        <v>322.72449362715298</v>
      </c>
      <c r="N9" s="22"/>
    </row>
    <row r="10" spans="1:14" ht="22.35" customHeight="1" x14ac:dyDescent="0.25">
      <c r="A10" s="43" t="s">
        <v>350</v>
      </c>
      <c r="B10" s="112">
        <f>+IF('T4a Investment baseline Inp_max'!B53&gt;0,'T4a Investment baseline Inp_max'!B53,0)</f>
        <v>947.08399999999995</v>
      </c>
      <c r="C10" s="112">
        <f>+IF('T4a Investment baseline Inp_max'!C53&gt;0,'T4a Investment baseline Inp_max'!C53,0)</f>
        <v>1171.55</v>
      </c>
      <c r="D10" s="112">
        <f>+IF('T4a Investment baseline Inp_max'!D53&gt;0,'T4a Investment baseline Inp_max'!D53,0)</f>
        <v>1291.78</v>
      </c>
      <c r="E10" s="105">
        <f t="shared" si="0"/>
        <v>1136.8046666666667</v>
      </c>
      <c r="F10" s="112">
        <f>+IF('T4a Investment baseline Inp_max'!E53&gt;0,'T4a Investment baseline Inp_max'!E53,0)</f>
        <v>1457.6506818965204</v>
      </c>
      <c r="G10" s="112">
        <f>+IF('T4a Investment baseline Inp_max'!F53&gt;0,'T4a Investment baseline Inp_max'!F53,0)</f>
        <v>1629.8824297789997</v>
      </c>
      <c r="H10" s="112">
        <f>+IF('T4a Investment baseline Inp_max'!G53&gt;0,'T4a Investment baseline Inp_max'!G53,0)</f>
        <v>1573.6205592322904</v>
      </c>
      <c r="I10" s="112">
        <f>+IF('T4a Investment baseline Inp_max'!H53&gt;0,'T4a Investment baseline Inp_max'!H53,0)</f>
        <v>1561.7948298485376</v>
      </c>
      <c r="J10" s="112">
        <f>+IF('T4a Investment baseline Inp_max'!I53&gt;0,'T4a Investment baseline Inp_max'!I53,0)</f>
        <v>1650.3843168775611</v>
      </c>
      <c r="K10" s="112">
        <f>+IF('T4a Investment baseline Inp_max'!J53&gt;0,'T4a Investment baseline Inp_max'!J53,0)</f>
        <v>1719.2287559920596</v>
      </c>
      <c r="L10" s="112">
        <f>+IF('T4a Investment baseline Inp_max'!K53&gt;0,'T4a Investment baseline Inp_max'!K53,0)</f>
        <v>1800.9690056973736</v>
      </c>
      <c r="M10" s="110">
        <f t="shared" si="1"/>
        <v>1627.6472256176203</v>
      </c>
      <c r="N10" s="22"/>
    </row>
    <row r="11" spans="1:14" ht="22.35" customHeight="1" x14ac:dyDescent="0.25">
      <c r="A11" s="43" t="s">
        <v>479</v>
      </c>
      <c r="B11" s="112">
        <f>+IF('T4a Investment baseline Inp_max'!B60&gt;0,'T4a Investment baseline Inp_max'!B60,0)</f>
        <v>454.839</v>
      </c>
      <c r="C11" s="112">
        <f>+IF('T4a Investment baseline Inp_max'!C60&gt;0,'T4a Investment baseline Inp_max'!C60,0)</f>
        <v>479.33000000000004</v>
      </c>
      <c r="D11" s="112">
        <f>+IF('T4a Investment baseline Inp_max'!D60&gt;0,'T4a Investment baseline Inp_max'!D60,0)</f>
        <v>446.73999999999995</v>
      </c>
      <c r="E11" s="105">
        <f t="shared" si="0"/>
        <v>460.30300000000005</v>
      </c>
      <c r="F11" s="112">
        <f>+IF('T4a Investment baseline Inp_max'!E60&gt;0,'T4a Investment baseline Inp_max'!E60,0)</f>
        <v>471.34530311405229</v>
      </c>
      <c r="G11" s="112">
        <f>+IF('T4a Investment baseline Inp_max'!F60&gt;0,'T4a Investment baseline Inp_max'!F60,0)</f>
        <v>410.44971560693193</v>
      </c>
      <c r="H11" s="112">
        <f>+IF('T4a Investment baseline Inp_max'!G60&gt;0,'T4a Investment baseline Inp_max'!G60,0)</f>
        <v>446.97910830375605</v>
      </c>
      <c r="I11" s="112">
        <f>+IF('T4a Investment baseline Inp_max'!H60&gt;0,'T4a Investment baseline Inp_max'!H60,0)</f>
        <v>446.56289645167561</v>
      </c>
      <c r="J11" s="112">
        <f>+IF('T4a Investment baseline Inp_max'!I60&gt;0,'T4a Investment baseline Inp_max'!I60,0)</f>
        <v>468.78143803897137</v>
      </c>
      <c r="K11" s="112">
        <f>+IF('T4a Investment baseline Inp_max'!J60&gt;0,'T4a Investment baseline Inp_max'!J60,0)</f>
        <v>492.60267907599388</v>
      </c>
      <c r="L11" s="112">
        <f>+IF('T4a Investment baseline Inp_max'!K60&gt;0,'T4a Investment baseline Inp_max'!K60,0)</f>
        <v>517.65009579924754</v>
      </c>
      <c r="M11" s="110">
        <f t="shared" si="1"/>
        <v>464.9101766272326</v>
      </c>
      <c r="N11" s="22"/>
    </row>
    <row r="12" spans="1:14" ht="22.35" customHeight="1" x14ac:dyDescent="0.25">
      <c r="A12" s="43" t="s">
        <v>480</v>
      </c>
      <c r="B12" s="112">
        <f>+IF('T4a Investment baseline Inp_max'!B67&gt;0,'T4a Investment baseline Inp_max'!B67,0)</f>
        <v>1556.1969999999999</v>
      </c>
      <c r="C12" s="112">
        <f>+IF('T4a Investment baseline Inp_max'!C67&gt;0,'T4a Investment baseline Inp_max'!C67,0)</f>
        <v>1698.3999999999999</v>
      </c>
      <c r="D12" s="112">
        <f>+IF('T4a Investment baseline Inp_max'!D67&gt;0,'T4a Investment baseline Inp_max'!D67,0)</f>
        <v>1755.8899999999999</v>
      </c>
      <c r="E12" s="105">
        <f t="shared" si="0"/>
        <v>1670.162333333333</v>
      </c>
      <c r="F12" s="112">
        <f>+IF('T4a Investment baseline Inp_max'!E67&gt;0,'T4a Investment baseline Inp_max'!E67,0)</f>
        <v>1873.4653603613767</v>
      </c>
      <c r="G12" s="112">
        <f>+IF('T4a Investment baseline Inp_max'!F67&gt;0,'T4a Investment baseline Inp_max'!F67,0)</f>
        <v>1722.4526358406977</v>
      </c>
      <c r="H12" s="112">
        <f>+IF('T4a Investment baseline Inp_max'!G67&gt;0,'T4a Investment baseline Inp_max'!G67,0)</f>
        <v>1794.2202811658344</v>
      </c>
      <c r="I12" s="112">
        <f>+IF('T4a Investment baseline Inp_max'!H67&gt;0,'T4a Investment baseline Inp_max'!H67,0)</f>
        <v>1807.2667733285232</v>
      </c>
      <c r="J12" s="112">
        <f>+IF('T4a Investment baseline Inp_max'!I67&gt;0,'T4a Investment baseline Inp_max'!I67,0)</f>
        <v>1922.8979177243446</v>
      </c>
      <c r="K12" s="112">
        <f>+IF('T4a Investment baseline Inp_max'!J67&gt;0,'T4a Investment baseline Inp_max'!J67,0)</f>
        <v>2033.5352681344571</v>
      </c>
      <c r="L12" s="112">
        <f>+IF('T4a Investment baseline Inp_max'!K67&gt;0,'T4a Investment baseline Inp_max'!K67,0)</f>
        <v>2124.973652421093</v>
      </c>
      <c r="M12" s="110">
        <f t="shared" si="1"/>
        <v>1896.973126996618</v>
      </c>
      <c r="N12" s="22"/>
    </row>
    <row r="13" spans="1:14" ht="22.35" customHeight="1" x14ac:dyDescent="0.25">
      <c r="A13" s="44" t="s">
        <v>481</v>
      </c>
      <c r="B13" s="108">
        <f>+IF('T4a Investment baseline Inp_max'!B76&gt;0,'T4a Investment baseline Inp_max'!B76,0)</f>
        <v>3151.2179999999994</v>
      </c>
      <c r="C13" s="108">
        <f>+IF('T4a Investment baseline Inp_max'!C76&gt;0,'T4a Investment baseline Inp_max'!C76,0)</f>
        <v>3386.6</v>
      </c>
      <c r="D13" s="108">
        <f>+IF('T4a Investment baseline Inp_max'!D76&gt;0,'T4a Investment baseline Inp_max'!D76,0)</f>
        <v>3678.55</v>
      </c>
      <c r="E13" s="111">
        <f t="shared" si="0"/>
        <v>3405.4559999999997</v>
      </c>
      <c r="F13" s="108">
        <f>+IF('T4a Investment baseline Inp_max'!E76&gt;0,'T4a Investment baseline Inp_max'!E76,0)</f>
        <v>3975.4962917632097</v>
      </c>
      <c r="G13" s="108">
        <f>+IF('T4a Investment baseline Inp_max'!F76&gt;0,'T4a Investment baseline Inp_max'!F76,0)</f>
        <v>4209.9157080361056</v>
      </c>
      <c r="H13" s="108">
        <f>+IF('T4a Investment baseline Inp_max'!G76&gt;0,'T4a Investment baseline Inp_max'!G76,0)</f>
        <v>4294.6695250203466</v>
      </c>
      <c r="I13" s="108">
        <f>+IF('T4a Investment baseline Inp_max'!H76&gt;0,'T4a Investment baseline Inp_max'!H76,0)</f>
        <v>4489.4696670314024</v>
      </c>
      <c r="J13" s="108">
        <f>+IF('T4a Investment baseline Inp_max'!I76&gt;0,'T4a Investment baseline Inp_max'!I76,0)</f>
        <v>4710.1095530579978</v>
      </c>
      <c r="K13" s="108">
        <f>+IF('T4a Investment baseline Inp_max'!J76&gt;0,'T4a Investment baseline Inp_max'!J76,0)</f>
        <v>4944.5488639467649</v>
      </c>
      <c r="L13" s="108">
        <f>+IF('T4a Investment baseline Inp_max'!K76&gt;0,'T4a Investment baseline Inp_max'!K76,0)</f>
        <v>5182.0279205215611</v>
      </c>
      <c r="M13" s="110">
        <f t="shared" si="1"/>
        <v>4543.7482184824839</v>
      </c>
      <c r="N13" s="22"/>
    </row>
    <row r="14" spans="1:14" ht="22.35" customHeight="1" x14ac:dyDescent="0.25">
      <c r="A14" s="43" t="s">
        <v>482</v>
      </c>
      <c r="B14" s="109">
        <f>SUM(B4:B13)</f>
        <v>10439.269999999999</v>
      </c>
      <c r="C14" s="109">
        <f>SUM(C4:C13)</f>
        <v>11471.06</v>
      </c>
      <c r="D14" s="109">
        <f>SUM(D4:D13)</f>
        <v>11696.560000000001</v>
      </c>
      <c r="E14" s="105">
        <f t="shared" si="0"/>
        <v>11202.296666666667</v>
      </c>
      <c r="F14" s="109">
        <f t="shared" ref="F14:L14" si="2">SUM(F4:F13)</f>
        <v>13115.206467980617</v>
      </c>
      <c r="G14" s="109">
        <f t="shared" si="2"/>
        <v>12988.640551525361</v>
      </c>
      <c r="H14" s="109">
        <f t="shared" si="2"/>
        <v>13665.576688381452</v>
      </c>
      <c r="I14" s="109">
        <f t="shared" si="2"/>
        <v>13726.745149423625</v>
      </c>
      <c r="J14" s="109">
        <f t="shared" si="2"/>
        <v>14511.566371219586</v>
      </c>
      <c r="K14" s="109">
        <f t="shared" si="2"/>
        <v>15283.729536045594</v>
      </c>
      <c r="L14" s="108">
        <f t="shared" si="2"/>
        <v>15783.189222998948</v>
      </c>
      <c r="M14" s="106">
        <f>+AVERAGE(G14:L14)</f>
        <v>14326.574586599092</v>
      </c>
      <c r="N14" s="22"/>
    </row>
    <row r="15" spans="1:14" ht="22.35" customHeight="1" x14ac:dyDescent="0.25">
      <c r="A15" s="35" t="s">
        <v>483</v>
      </c>
      <c r="B15" s="99"/>
      <c r="C15" s="99"/>
      <c r="D15" s="99"/>
      <c r="E15" s="113"/>
      <c r="F15" s="92">
        <f>+IF('T4a Investment baseline Inp_max'!E5&gt;0,'T4a Investment baseline Inp_max'!E5,0)</f>
        <v>0</v>
      </c>
      <c r="G15" s="92">
        <f>+IF('T4a Investment baseline Inp_max'!F5&gt;0,'T4a Investment baseline Inp_max'!F5,0)</f>
        <v>26.345083449384113</v>
      </c>
      <c r="H15" s="92">
        <f>+IF('T4a Investment baseline Inp_max'!G5&gt;0,'T4a Investment baseline Inp_max'!G5,0)</f>
        <v>326.53596270100195</v>
      </c>
      <c r="I15" s="92">
        <f>+IF('T4a Investment baseline Inp_max'!H5&gt;0,'T4a Investment baseline Inp_max'!H5,0)</f>
        <v>346.74166922907767</v>
      </c>
      <c r="J15" s="92">
        <f>+IF('T4a Investment baseline Inp_max'!I5&gt;0,'T4a Investment baseline Inp_max'!I5,0)</f>
        <v>465.84667025290361</v>
      </c>
      <c r="K15" s="92">
        <f>+IF('T4a Investment baseline Inp_max'!J5&gt;0,'T4a Investment baseline Inp_max'!J5,0)</f>
        <v>524.2732248265105</v>
      </c>
      <c r="L15" s="92">
        <f>+IF('T4a Investment baseline Inp_max'!K5&gt;0,'T4a Investment baseline Inp_max'!K5,0)</f>
        <v>273.25738954112222</v>
      </c>
      <c r="M15" s="106">
        <f>+AVERAGE(G15:L15)</f>
        <v>327.16666666666663</v>
      </c>
      <c r="N15" s="22"/>
    </row>
    <row r="16" spans="1:14" ht="22.35" customHeight="1" x14ac:dyDescent="0.25">
      <c r="A16" s="50" t="s">
        <v>484</v>
      </c>
      <c r="B16" s="106">
        <f t="shared" ref="B16:M16" si="3">B14-B15</f>
        <v>10439.269999999999</v>
      </c>
      <c r="C16" s="106">
        <f t="shared" si="3"/>
        <v>11471.06</v>
      </c>
      <c r="D16" s="106">
        <f t="shared" si="3"/>
        <v>11696.560000000001</v>
      </c>
      <c r="E16" s="107">
        <f t="shared" si="3"/>
        <v>11202.296666666667</v>
      </c>
      <c r="F16" s="106">
        <f t="shared" si="3"/>
        <v>13115.206467980617</v>
      </c>
      <c r="G16" s="106">
        <f t="shared" si="3"/>
        <v>12962.295468075978</v>
      </c>
      <c r="H16" s="106">
        <f t="shared" si="3"/>
        <v>13339.04072568045</v>
      </c>
      <c r="I16" s="106">
        <f t="shared" si="3"/>
        <v>13380.003480194548</v>
      </c>
      <c r="J16" s="106">
        <f t="shared" si="3"/>
        <v>14045.719700966682</v>
      </c>
      <c r="K16" s="106">
        <f t="shared" si="3"/>
        <v>14759.456311219083</v>
      </c>
      <c r="L16" s="106">
        <f t="shared" si="3"/>
        <v>15509.931833457826</v>
      </c>
      <c r="M16" s="106">
        <f t="shared" si="3"/>
        <v>13999.407919932426</v>
      </c>
      <c r="N16" s="22"/>
    </row>
    <row r="17" spans="1:14" ht="22.35" customHeight="1" x14ac:dyDescent="0.25">
      <c r="A17" s="35" t="s">
        <v>485</v>
      </c>
      <c r="B17" s="92">
        <f>'T4a Investment baseline Inp_max'!B4</f>
        <v>26962.264999999999</v>
      </c>
      <c r="C17" s="92">
        <f>'T4a Investment baseline Inp_max'!C4</f>
        <v>29142.539000000001</v>
      </c>
      <c r="D17" s="92">
        <f>'T4a Investment baseline Inp_max'!D4</f>
        <v>30463.323</v>
      </c>
      <c r="E17" s="105">
        <f>AVERAGE(B17:D17)</f>
        <v>28856.042333333335</v>
      </c>
      <c r="F17" s="92">
        <f>'T4a Investment baseline Inp_max'!E4</f>
        <v>29545.299900332146</v>
      </c>
      <c r="G17" s="92">
        <f>'T4a Investment baseline Inp_max'!F4</f>
        <v>30849.50431183074</v>
      </c>
      <c r="H17" s="92">
        <f>'T4a Investment baseline Inp_max'!G4</f>
        <v>32817.706072035216</v>
      </c>
      <c r="I17" s="92">
        <f>'T4a Investment baseline Inp_max'!H4</f>
        <v>34530.606289372896</v>
      </c>
      <c r="J17" s="92">
        <f>'T4a Investment baseline Inp_max'!I4</f>
        <v>36248.661501687195</v>
      </c>
      <c r="K17" s="92">
        <f>'T4a Investment baseline Inp_max'!J4</f>
        <v>38090.645916670241</v>
      </c>
      <c r="L17" s="92">
        <f>'T4a Investment baseline Inp_max'!K4</f>
        <v>40027.444724428162</v>
      </c>
      <c r="M17" s="104">
        <f>+AVERAGE(G17:L17)</f>
        <v>35427.428136004077</v>
      </c>
      <c r="N17" s="22"/>
    </row>
    <row r="18" spans="1:14" ht="22.35" customHeight="1" x14ac:dyDescent="0.25">
      <c r="A18" s="49" t="s">
        <v>486</v>
      </c>
      <c r="B18" s="46">
        <f t="shared" ref="B18:L18" si="4">IF(B17&gt;0,B16/B17,"-")</f>
        <v>0.38718075057863272</v>
      </c>
      <c r="C18" s="46">
        <f t="shared" si="4"/>
        <v>0.39361910093008706</v>
      </c>
      <c r="D18" s="46">
        <f t="shared" si="4"/>
        <v>0.38395548640573457</v>
      </c>
      <c r="E18" s="48">
        <f t="shared" si="4"/>
        <v>0.38821320461282477</v>
      </c>
      <c r="F18" s="46">
        <f t="shared" si="4"/>
        <v>0.44390161928372157</v>
      </c>
      <c r="G18" s="46">
        <f t="shared" si="4"/>
        <v>0.4201784034210545</v>
      </c>
      <c r="H18" s="46">
        <f t="shared" si="4"/>
        <v>0.40645865668980985</v>
      </c>
      <c r="I18" s="46">
        <f t="shared" si="4"/>
        <v>0.38748243711875874</v>
      </c>
      <c r="J18" s="46">
        <f t="shared" si="4"/>
        <v>0.38748243711875879</v>
      </c>
      <c r="K18" s="46">
        <f t="shared" si="4"/>
        <v>0.38748243711875879</v>
      </c>
      <c r="L18" s="46">
        <f t="shared" si="4"/>
        <v>0.38748243711875874</v>
      </c>
      <c r="M18" s="45">
        <f>IF(SUM(G18:L18)&gt;0,+AVERAGE(G18:L18),"-")</f>
        <v>0.39609446809764992</v>
      </c>
      <c r="N18" s="22"/>
    </row>
  </sheetData>
  <mergeCells count="2">
    <mergeCell ref="A2:M2"/>
    <mergeCell ref="A1:M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50"/>
  <sheetViews>
    <sheetView topLeftCell="A32" zoomScaleNormal="100" workbookViewId="0">
      <selection activeCell="A48" sqref="A48"/>
    </sheetView>
  </sheetViews>
  <sheetFormatPr defaultRowHeight="15" x14ac:dyDescent="0.25"/>
  <cols>
    <col min="1" max="1" width="125.5703125" style="66" customWidth="1"/>
  </cols>
  <sheetData>
    <row r="1" spans="1:1" ht="31.5" x14ac:dyDescent="0.5">
      <c r="A1" s="75" t="s">
        <v>324</v>
      </c>
    </row>
    <row r="2" spans="1:1" ht="18.75" x14ac:dyDescent="0.3">
      <c r="A2" s="73"/>
    </row>
    <row r="3" spans="1:1" ht="30" x14ac:dyDescent="0.25">
      <c r="A3" s="66" t="s">
        <v>325</v>
      </c>
    </row>
    <row r="5" spans="1:1" x14ac:dyDescent="0.25">
      <c r="A5" s="66" t="s">
        <v>326</v>
      </c>
    </row>
    <row r="7" spans="1:1" x14ac:dyDescent="0.25">
      <c r="A7" s="66" t="s">
        <v>327</v>
      </c>
    </row>
    <row r="10" spans="1:1" ht="23.25" x14ac:dyDescent="0.35">
      <c r="A10" s="74" t="s">
        <v>328</v>
      </c>
    </row>
    <row r="11" spans="1:1" x14ac:dyDescent="0.25">
      <c r="A11" s="66" t="s">
        <v>329</v>
      </c>
    </row>
    <row r="12" spans="1:1" x14ac:dyDescent="0.25">
      <c r="A12" s="66" t="s">
        <v>330</v>
      </c>
    </row>
    <row r="13" spans="1:1" x14ac:dyDescent="0.25">
      <c r="A13" s="66" t="s">
        <v>331</v>
      </c>
    </row>
    <row r="15" spans="1:1" ht="23.25" x14ac:dyDescent="0.35">
      <c r="A15" s="74" t="s">
        <v>332</v>
      </c>
    </row>
    <row r="17" spans="1:1" ht="30" x14ac:dyDescent="0.25">
      <c r="A17" s="66" t="s">
        <v>333</v>
      </c>
    </row>
    <row r="18" spans="1:1" x14ac:dyDescent="0.25">
      <c r="A18" s="66" t="s">
        <v>334</v>
      </c>
    </row>
    <row r="19" spans="1:1" x14ac:dyDescent="0.25">
      <c r="A19" s="66" t="s">
        <v>335</v>
      </c>
    </row>
    <row r="20" spans="1:1" ht="30" x14ac:dyDescent="0.25">
      <c r="A20" s="66" t="s">
        <v>336</v>
      </c>
    </row>
    <row r="42" spans="1:1" ht="23.25" x14ac:dyDescent="0.35">
      <c r="A42" s="74" t="s">
        <v>337</v>
      </c>
    </row>
    <row r="44" spans="1:1" x14ac:dyDescent="0.25">
      <c r="A44" s="66" t="s">
        <v>338</v>
      </c>
    </row>
    <row r="45" spans="1:1" x14ac:dyDescent="0.25">
      <c r="A45" s="66" t="s">
        <v>339</v>
      </c>
    </row>
    <row r="46" spans="1:1" x14ac:dyDescent="0.25">
      <c r="A46" s="66" t="s">
        <v>340</v>
      </c>
    </row>
    <row r="48" spans="1:1" ht="30" x14ac:dyDescent="0.25">
      <c r="A48" s="66" t="s">
        <v>341</v>
      </c>
    </row>
    <row r="49" spans="1:1" x14ac:dyDescent="0.25">
      <c r="A49" s="66" t="s">
        <v>342</v>
      </c>
    </row>
    <row r="50" spans="1:1" ht="30" x14ac:dyDescent="0.25">
      <c r="A50" s="66" t="s">
        <v>343</v>
      </c>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8"/>
  <sheetViews>
    <sheetView zoomScaleNormal="100" workbookViewId="0">
      <selection activeCell="B21" sqref="B21"/>
    </sheetView>
  </sheetViews>
  <sheetFormatPr defaultColWidth="10.7109375" defaultRowHeight="15" x14ac:dyDescent="0.25"/>
  <cols>
    <col min="1" max="1" width="12.7109375" style="5" bestFit="1" customWidth="1"/>
    <col min="2" max="2" width="44.7109375" customWidth="1"/>
  </cols>
  <sheetData>
    <row r="1" spans="1:2" s="2" customFormat="1" ht="33" customHeight="1" x14ac:dyDescent="0.25">
      <c r="A1" s="17" t="s">
        <v>344</v>
      </c>
      <c r="B1" s="17" t="s">
        <v>345</v>
      </c>
    </row>
    <row r="2" spans="1:2" x14ac:dyDescent="0.25">
      <c r="A2" s="10">
        <v>0</v>
      </c>
      <c r="B2" s="9" t="s">
        <v>346</v>
      </c>
    </row>
    <row r="3" spans="1:2" x14ac:dyDescent="0.25">
      <c r="A3" s="10">
        <v>1</v>
      </c>
      <c r="B3" s="9" t="s">
        <v>347</v>
      </c>
    </row>
    <row r="4" spans="1:2" x14ac:dyDescent="0.25">
      <c r="A4" s="10">
        <v>2</v>
      </c>
      <c r="B4" s="9" t="s">
        <v>348</v>
      </c>
    </row>
    <row r="5" spans="1:2" x14ac:dyDescent="0.25">
      <c r="A5" s="10">
        <v>3</v>
      </c>
      <c r="B5" s="9" t="s">
        <v>349</v>
      </c>
    </row>
    <row r="6" spans="1:2" x14ac:dyDescent="0.25">
      <c r="A6" s="10">
        <v>4</v>
      </c>
      <c r="B6" s="9" t="s">
        <v>350</v>
      </c>
    </row>
    <row r="7" spans="1:2" x14ac:dyDescent="0.25">
      <c r="A7" s="10">
        <v>5</v>
      </c>
      <c r="B7" s="9" t="s">
        <v>498</v>
      </c>
    </row>
    <row r="8" spans="1:2" x14ac:dyDescent="0.25">
      <c r="A8" s="10">
        <v>6</v>
      </c>
      <c r="B8" s="9" t="s">
        <v>351</v>
      </c>
    </row>
  </sheetData>
  <customSheetViews>
    <customSheetView guid="{DF4DF86E-F87E-4853-B44F-4F4D647D71FF}">
      <selection activeCell="F7" sqref="F7"/>
      <pageMargins left="0.7" right="0.7" top="0.75" bottom="0.75" header="0.3" footer="0.3"/>
      <pageSetup orientation="portrait" horizontalDpi="90" verticalDpi="90" r:id="rId1"/>
    </customSheetView>
    <customSheetView guid="{587CB59E-8194-466A-825B-36D9E2C9E12C}">
      <selection activeCell="B9" sqref="B9"/>
      <pageMargins left="0.7" right="0.7" top="0.75" bottom="0.75" header="0.3" footer="0.3"/>
      <pageSetup orientation="portrait" horizontalDpi="90" verticalDpi="90" r:id="rId2"/>
    </customSheetView>
    <customSheetView guid="{BA2EDF17-FDDF-46B2-A4BE-72FB311EBCAF}">
      <selection activeCell="E11" sqref="E11"/>
      <pageMargins left="0.7" right="0.7" top="0.75" bottom="0.75" header="0.3" footer="0.3"/>
      <pageSetup orientation="portrait" horizontalDpi="90" verticalDpi="90" r:id="rId3"/>
    </customSheetView>
    <customSheetView guid="{317D3D83-AACA-40F7-8006-3175597A202A}">
      <selection activeCell="D10" sqref="D10"/>
      <pageMargins left="0.7" right="0.7" top="0.75" bottom="0.75" header="0.3" footer="0.3"/>
      <pageSetup orientation="portrait" horizontalDpi="90" verticalDpi="90" r:id="rId4"/>
    </customSheetView>
  </customSheetViews>
  <pageMargins left="0.7" right="0.7" top="0.75" bottom="0.75" header="0.3" footer="0.3"/>
  <pageSetup orientation="portrait" horizontalDpi="90" verticalDpi="9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E87"/>
  <sheetViews>
    <sheetView topLeftCell="A42" zoomScale="90" zoomScaleNormal="90" workbookViewId="0">
      <selection activeCell="D79" sqref="D79"/>
    </sheetView>
  </sheetViews>
  <sheetFormatPr defaultRowHeight="15" x14ac:dyDescent="0.25"/>
  <cols>
    <col min="1" max="1" width="16.28515625" style="5" customWidth="1"/>
    <col min="2" max="2" width="26.42578125" style="6" customWidth="1"/>
    <col min="3" max="3" width="21" style="6" bestFit="1" customWidth="1"/>
    <col min="4" max="4" width="122.5703125" style="66" customWidth="1"/>
    <col min="5" max="5" width="26.42578125" customWidth="1"/>
  </cols>
  <sheetData>
    <row r="1" spans="1:5" ht="14.65" customHeight="1" x14ac:dyDescent="0.25">
      <c r="A1" s="168" t="s">
        <v>352</v>
      </c>
      <c r="B1" s="168" t="s">
        <v>353</v>
      </c>
      <c r="C1" s="168" t="s">
        <v>497</v>
      </c>
      <c r="D1" s="168" t="s">
        <v>496</v>
      </c>
      <c r="E1" s="168" t="s">
        <v>354</v>
      </c>
    </row>
    <row r="2" spans="1:5" ht="62.1" customHeight="1" x14ac:dyDescent="0.25">
      <c r="A2" s="169"/>
      <c r="B2" s="169"/>
      <c r="C2" s="169"/>
      <c r="D2" s="169"/>
      <c r="E2" s="169"/>
    </row>
    <row r="3" spans="1:5" s="133" customFormat="1" ht="20.100000000000001" customHeight="1" x14ac:dyDescent="0.25">
      <c r="A3" s="148">
        <v>0</v>
      </c>
      <c r="B3" s="148" t="s">
        <v>355</v>
      </c>
      <c r="C3" s="149"/>
      <c r="D3" s="120" t="s">
        <v>356</v>
      </c>
      <c r="E3" s="148"/>
    </row>
    <row r="4" spans="1:5" s="133" customFormat="1" ht="20.100000000000001" customHeight="1" x14ac:dyDescent="0.25">
      <c r="A4" s="148">
        <v>1</v>
      </c>
      <c r="B4" s="148" t="s">
        <v>499</v>
      </c>
      <c r="C4" s="149" t="s">
        <v>357</v>
      </c>
      <c r="D4" s="120" t="s">
        <v>818</v>
      </c>
      <c r="E4" s="148"/>
    </row>
    <row r="5" spans="1:5" s="133" customFormat="1" ht="20.100000000000001" customHeight="1" x14ac:dyDescent="0.25">
      <c r="A5" s="148">
        <v>2</v>
      </c>
      <c r="B5" s="148" t="s">
        <v>499</v>
      </c>
      <c r="C5" s="149" t="s">
        <v>358</v>
      </c>
      <c r="D5" s="120" t="s">
        <v>1797</v>
      </c>
      <c r="E5" s="148"/>
    </row>
    <row r="6" spans="1:5" s="133" customFormat="1" ht="20.100000000000001" customHeight="1" x14ac:dyDescent="0.25">
      <c r="A6" s="148">
        <v>3</v>
      </c>
      <c r="B6" s="148" t="s">
        <v>499</v>
      </c>
      <c r="C6" s="149" t="s">
        <v>359</v>
      </c>
      <c r="D6" s="120" t="s">
        <v>875</v>
      </c>
      <c r="E6" s="148"/>
    </row>
    <row r="7" spans="1:5" s="133" customFormat="1" ht="20.100000000000001" customHeight="1" x14ac:dyDescent="0.25">
      <c r="A7" s="148">
        <v>4</v>
      </c>
      <c r="B7" s="148" t="s">
        <v>499</v>
      </c>
      <c r="C7" s="149" t="s">
        <v>360</v>
      </c>
      <c r="D7" s="120" t="s">
        <v>876</v>
      </c>
      <c r="E7" s="148"/>
    </row>
    <row r="8" spans="1:5" s="133" customFormat="1" ht="20.100000000000001" customHeight="1" x14ac:dyDescent="0.25">
      <c r="A8" s="148">
        <v>5</v>
      </c>
      <c r="B8" s="148" t="s">
        <v>499</v>
      </c>
      <c r="C8" s="149" t="s">
        <v>14</v>
      </c>
      <c r="D8" s="120" t="s">
        <v>819</v>
      </c>
      <c r="E8" s="148"/>
    </row>
    <row r="9" spans="1:5" s="133" customFormat="1" ht="20.100000000000001" customHeight="1" x14ac:dyDescent="0.25">
      <c r="A9" s="148">
        <v>6</v>
      </c>
      <c r="B9" s="148" t="s">
        <v>499</v>
      </c>
      <c r="C9" s="149" t="s">
        <v>361</v>
      </c>
      <c r="D9" s="120" t="s">
        <v>1798</v>
      </c>
      <c r="E9" s="148"/>
    </row>
    <row r="10" spans="1:5" s="133" customFormat="1" ht="20.100000000000001" customHeight="1" x14ac:dyDescent="0.25">
      <c r="A10" s="148">
        <v>7</v>
      </c>
      <c r="B10" s="148" t="s">
        <v>499</v>
      </c>
      <c r="C10" s="149" t="s">
        <v>362</v>
      </c>
      <c r="D10" s="120" t="s">
        <v>820</v>
      </c>
      <c r="E10" s="148"/>
    </row>
    <row r="11" spans="1:5" s="133" customFormat="1" ht="20.100000000000001" customHeight="1" x14ac:dyDescent="0.25">
      <c r="A11" s="148">
        <v>8</v>
      </c>
      <c r="B11" s="148" t="s">
        <v>499</v>
      </c>
      <c r="C11" s="149" t="s">
        <v>363</v>
      </c>
      <c r="D11" s="120" t="s">
        <v>821</v>
      </c>
      <c r="E11" s="148"/>
    </row>
    <row r="12" spans="1:5" s="133" customFormat="1" ht="20.100000000000001" customHeight="1" x14ac:dyDescent="0.25">
      <c r="A12" s="148">
        <v>9</v>
      </c>
      <c r="B12" s="148" t="s">
        <v>499</v>
      </c>
      <c r="C12" s="149" t="s">
        <v>364</v>
      </c>
      <c r="D12" s="120" t="s">
        <v>1799</v>
      </c>
      <c r="E12" s="148"/>
    </row>
    <row r="13" spans="1:5" s="133" customFormat="1" ht="20.100000000000001" customHeight="1" x14ac:dyDescent="0.25">
      <c r="A13" s="148">
        <v>10</v>
      </c>
      <c r="B13" s="148" t="s">
        <v>499</v>
      </c>
      <c r="C13" s="149" t="s">
        <v>365</v>
      </c>
      <c r="D13" s="120" t="s">
        <v>822</v>
      </c>
      <c r="E13" s="148"/>
    </row>
    <row r="14" spans="1:5" s="133" customFormat="1" ht="20.100000000000001" customHeight="1" x14ac:dyDescent="0.25">
      <c r="A14" s="148">
        <v>11</v>
      </c>
      <c r="B14" s="148" t="s">
        <v>499</v>
      </c>
      <c r="C14" s="149" t="s">
        <v>14</v>
      </c>
      <c r="D14" s="120" t="s">
        <v>823</v>
      </c>
      <c r="E14" s="148"/>
    </row>
    <row r="15" spans="1:5" s="133" customFormat="1" ht="20.100000000000001" customHeight="1" x14ac:dyDescent="0.25">
      <c r="A15" s="148">
        <v>12</v>
      </c>
      <c r="B15" s="148" t="s">
        <v>499</v>
      </c>
      <c r="C15" s="149" t="s">
        <v>14</v>
      </c>
      <c r="D15" s="120" t="s">
        <v>1800</v>
      </c>
      <c r="E15" s="148"/>
    </row>
    <row r="16" spans="1:5" s="133" customFormat="1" ht="20.100000000000001" customHeight="1" x14ac:dyDescent="0.25">
      <c r="A16" s="148">
        <v>13</v>
      </c>
      <c r="B16" s="148" t="s">
        <v>491</v>
      </c>
      <c r="C16" s="149" t="s">
        <v>24</v>
      </c>
      <c r="D16" s="120" t="s">
        <v>1801</v>
      </c>
      <c r="E16" s="148"/>
    </row>
    <row r="17" spans="1:5" s="133" customFormat="1" ht="20.100000000000001" customHeight="1" x14ac:dyDescent="0.25">
      <c r="A17" s="148">
        <v>14</v>
      </c>
      <c r="B17" s="148" t="s">
        <v>491</v>
      </c>
      <c r="C17" s="149" t="s">
        <v>14</v>
      </c>
      <c r="D17" s="120" t="s">
        <v>1802</v>
      </c>
      <c r="E17" s="148"/>
    </row>
    <row r="18" spans="1:5" s="133" customFormat="1" ht="20.100000000000001" customHeight="1" x14ac:dyDescent="0.25">
      <c r="A18" s="148">
        <v>15</v>
      </c>
      <c r="B18" s="148" t="s">
        <v>491</v>
      </c>
      <c r="C18" s="149" t="s">
        <v>24</v>
      </c>
      <c r="D18" s="120" t="s">
        <v>825</v>
      </c>
      <c r="E18" s="148"/>
    </row>
    <row r="19" spans="1:5" s="133" customFormat="1" ht="20.100000000000001" customHeight="1" x14ac:dyDescent="0.25">
      <c r="A19" s="148">
        <v>16</v>
      </c>
      <c r="B19" s="148" t="s">
        <v>491</v>
      </c>
      <c r="C19" s="149" t="s">
        <v>14</v>
      </c>
      <c r="D19" s="120" t="s">
        <v>1803</v>
      </c>
      <c r="E19" s="148"/>
    </row>
    <row r="20" spans="1:5" s="133" customFormat="1" ht="20.100000000000001" customHeight="1" x14ac:dyDescent="0.25">
      <c r="A20" s="148">
        <v>17</v>
      </c>
      <c r="B20" s="148" t="s">
        <v>491</v>
      </c>
      <c r="C20" s="149" t="s">
        <v>14</v>
      </c>
      <c r="D20" s="120" t="s">
        <v>826</v>
      </c>
      <c r="E20" s="148"/>
    </row>
    <row r="21" spans="1:5" s="133" customFormat="1" ht="20.100000000000001" customHeight="1" x14ac:dyDescent="0.25">
      <c r="A21" s="148">
        <v>18</v>
      </c>
      <c r="B21" s="148" t="s">
        <v>491</v>
      </c>
      <c r="C21" s="149" t="s">
        <v>24</v>
      </c>
      <c r="D21" s="120" t="s">
        <v>827</v>
      </c>
      <c r="E21" s="148"/>
    </row>
    <row r="22" spans="1:5" s="133" customFormat="1" ht="20.100000000000001" customHeight="1" x14ac:dyDescent="0.25">
      <c r="A22" s="148">
        <v>19</v>
      </c>
      <c r="B22" s="148" t="s">
        <v>491</v>
      </c>
      <c r="C22" s="149" t="s">
        <v>14</v>
      </c>
      <c r="D22" s="120" t="s">
        <v>1804</v>
      </c>
      <c r="E22" s="148"/>
    </row>
    <row r="23" spans="1:5" s="133" customFormat="1" ht="20.100000000000001" customHeight="1" x14ac:dyDescent="0.25">
      <c r="A23" s="148">
        <v>20</v>
      </c>
      <c r="B23" s="148" t="s">
        <v>491</v>
      </c>
      <c r="C23" s="149" t="s">
        <v>24</v>
      </c>
      <c r="D23" s="120" t="s">
        <v>828</v>
      </c>
      <c r="E23" s="148"/>
    </row>
    <row r="24" spans="1:5" s="133" customFormat="1" ht="20.100000000000001" customHeight="1" x14ac:dyDescent="0.25">
      <c r="A24" s="148">
        <v>21</v>
      </c>
      <c r="B24" s="148" t="s">
        <v>491</v>
      </c>
      <c r="C24" s="149" t="s">
        <v>14</v>
      </c>
      <c r="D24" s="120" t="s">
        <v>1358</v>
      </c>
      <c r="E24" s="148"/>
    </row>
    <row r="25" spans="1:5" s="133" customFormat="1" ht="20.100000000000001" customHeight="1" x14ac:dyDescent="0.25">
      <c r="A25" s="148">
        <v>22</v>
      </c>
      <c r="B25" s="148" t="s">
        <v>491</v>
      </c>
      <c r="C25" s="149" t="s">
        <v>14</v>
      </c>
      <c r="D25" s="120" t="s">
        <v>1357</v>
      </c>
      <c r="E25" s="148"/>
    </row>
    <row r="26" spans="1:5" s="133" customFormat="1" ht="20.100000000000001" customHeight="1" x14ac:dyDescent="0.25">
      <c r="A26" s="148">
        <v>23</v>
      </c>
      <c r="B26" s="148" t="s">
        <v>491</v>
      </c>
      <c r="C26" s="149" t="s">
        <v>14</v>
      </c>
      <c r="D26" s="120" t="s">
        <v>829</v>
      </c>
      <c r="E26" s="148"/>
    </row>
    <row r="27" spans="1:5" s="133" customFormat="1" ht="20.100000000000001" customHeight="1" x14ac:dyDescent="0.25">
      <c r="A27" s="148">
        <v>24</v>
      </c>
      <c r="B27" s="148" t="s">
        <v>491</v>
      </c>
      <c r="C27" s="149" t="s">
        <v>14</v>
      </c>
      <c r="D27" s="120" t="s">
        <v>1356</v>
      </c>
      <c r="E27" s="148"/>
    </row>
    <row r="28" spans="1:5" s="133" customFormat="1" ht="20.100000000000001" customHeight="1" x14ac:dyDescent="0.25">
      <c r="A28" s="148">
        <v>25</v>
      </c>
      <c r="B28" s="148" t="s">
        <v>491</v>
      </c>
      <c r="C28" s="149" t="s">
        <v>24</v>
      </c>
      <c r="D28" s="120" t="s">
        <v>1635</v>
      </c>
      <c r="E28" s="148"/>
    </row>
    <row r="29" spans="1:5" s="133" customFormat="1" ht="20.100000000000001" customHeight="1" x14ac:dyDescent="0.25">
      <c r="A29" s="148">
        <v>26</v>
      </c>
      <c r="B29" s="148" t="s">
        <v>491</v>
      </c>
      <c r="C29" s="149" t="s">
        <v>14</v>
      </c>
      <c r="D29" s="120" t="s">
        <v>878</v>
      </c>
      <c r="E29" s="148"/>
    </row>
    <row r="30" spans="1:5" s="133" customFormat="1" ht="20.100000000000001" customHeight="1" x14ac:dyDescent="0.25">
      <c r="A30" s="148">
        <v>27</v>
      </c>
      <c r="B30" s="148" t="s">
        <v>491</v>
      </c>
      <c r="C30" s="149" t="s">
        <v>14</v>
      </c>
      <c r="D30" s="120" t="s">
        <v>1805</v>
      </c>
      <c r="E30" s="148"/>
    </row>
    <row r="31" spans="1:5" s="133" customFormat="1" ht="20.100000000000001" customHeight="1" x14ac:dyDescent="0.25">
      <c r="A31" s="148">
        <v>28</v>
      </c>
      <c r="B31" s="148" t="s">
        <v>491</v>
      </c>
      <c r="C31" s="149" t="s">
        <v>14</v>
      </c>
      <c r="D31" s="120" t="s">
        <v>1655</v>
      </c>
      <c r="E31" s="148"/>
    </row>
    <row r="32" spans="1:5" s="133" customFormat="1" ht="20.100000000000001" customHeight="1" x14ac:dyDescent="0.25">
      <c r="A32" s="148">
        <v>29</v>
      </c>
      <c r="B32" s="148" t="s">
        <v>491</v>
      </c>
      <c r="C32" s="149" t="s">
        <v>14</v>
      </c>
      <c r="D32" s="120" t="s">
        <v>1778</v>
      </c>
      <c r="E32" s="148"/>
    </row>
    <row r="33" spans="1:5" s="133" customFormat="1" ht="20.100000000000001" customHeight="1" x14ac:dyDescent="0.25">
      <c r="A33" s="148">
        <v>30</v>
      </c>
      <c r="B33" s="148" t="s">
        <v>491</v>
      </c>
      <c r="C33" s="149" t="s">
        <v>24</v>
      </c>
      <c r="D33" s="120" t="s">
        <v>831</v>
      </c>
      <c r="E33" s="148"/>
    </row>
    <row r="34" spans="1:5" s="133" customFormat="1" ht="20.100000000000001" customHeight="1" x14ac:dyDescent="0.25">
      <c r="A34" s="148">
        <v>31</v>
      </c>
      <c r="B34" s="148" t="s">
        <v>491</v>
      </c>
      <c r="C34" s="149" t="s">
        <v>14</v>
      </c>
      <c r="D34" s="120" t="s">
        <v>879</v>
      </c>
      <c r="E34" s="148"/>
    </row>
    <row r="35" spans="1:5" s="133" customFormat="1" ht="20.100000000000001" customHeight="1" x14ac:dyDescent="0.25">
      <c r="A35" s="148">
        <v>32</v>
      </c>
      <c r="B35" s="148" t="s">
        <v>491</v>
      </c>
      <c r="C35" s="149" t="s">
        <v>14</v>
      </c>
      <c r="D35" s="120" t="s">
        <v>832</v>
      </c>
      <c r="E35" s="148"/>
    </row>
    <row r="36" spans="1:5" s="133" customFormat="1" ht="20.100000000000001" customHeight="1" x14ac:dyDescent="0.25">
      <c r="A36" s="148">
        <v>33</v>
      </c>
      <c r="B36" s="148" t="s">
        <v>1071</v>
      </c>
      <c r="C36" s="149" t="s">
        <v>14</v>
      </c>
      <c r="D36" s="120" t="s">
        <v>1679</v>
      </c>
      <c r="E36" s="148"/>
    </row>
    <row r="37" spans="1:5" s="133" customFormat="1" ht="20.100000000000001" customHeight="1" x14ac:dyDescent="0.25">
      <c r="A37" s="148">
        <v>34</v>
      </c>
      <c r="B37" s="148" t="s">
        <v>491</v>
      </c>
      <c r="C37" s="149" t="s">
        <v>24</v>
      </c>
      <c r="D37" s="120" t="s">
        <v>833</v>
      </c>
      <c r="E37" s="148"/>
    </row>
    <row r="38" spans="1:5" s="133" customFormat="1" ht="20.100000000000001" customHeight="1" x14ac:dyDescent="0.25">
      <c r="A38" s="148">
        <v>35</v>
      </c>
      <c r="B38" s="148" t="s">
        <v>491</v>
      </c>
      <c r="C38" s="149" t="s">
        <v>14</v>
      </c>
      <c r="D38" s="120" t="s">
        <v>834</v>
      </c>
      <c r="E38" s="148"/>
    </row>
    <row r="39" spans="1:5" s="133" customFormat="1" ht="20.100000000000001" customHeight="1" x14ac:dyDescent="0.25">
      <c r="A39" s="148">
        <v>36</v>
      </c>
      <c r="B39" s="148" t="s">
        <v>491</v>
      </c>
      <c r="C39" s="149" t="s">
        <v>14</v>
      </c>
      <c r="D39" s="120" t="s">
        <v>835</v>
      </c>
      <c r="E39" s="148"/>
    </row>
    <row r="40" spans="1:5" s="133" customFormat="1" ht="20.100000000000001" customHeight="1" x14ac:dyDescent="0.25">
      <c r="A40" s="148">
        <v>37</v>
      </c>
      <c r="B40" s="148" t="s">
        <v>492</v>
      </c>
      <c r="C40" s="149" t="s">
        <v>24</v>
      </c>
      <c r="D40" s="120" t="s">
        <v>836</v>
      </c>
      <c r="E40" s="148"/>
    </row>
    <row r="41" spans="1:5" s="133" customFormat="1" ht="20.100000000000001" customHeight="1" x14ac:dyDescent="0.25">
      <c r="A41" s="148">
        <v>38</v>
      </c>
      <c r="B41" s="148" t="s">
        <v>492</v>
      </c>
      <c r="C41" s="149" t="s">
        <v>14</v>
      </c>
      <c r="D41" s="120" t="s">
        <v>837</v>
      </c>
      <c r="E41" s="148"/>
    </row>
    <row r="42" spans="1:5" s="133" customFormat="1" ht="20.100000000000001" customHeight="1" x14ac:dyDescent="0.25">
      <c r="A42" s="148">
        <v>39</v>
      </c>
      <c r="B42" s="148" t="s">
        <v>492</v>
      </c>
      <c r="C42" s="149" t="s">
        <v>14</v>
      </c>
      <c r="D42" s="120" t="s">
        <v>880</v>
      </c>
      <c r="E42" s="148"/>
    </row>
    <row r="43" spans="1:5" s="133" customFormat="1" ht="20.100000000000001" customHeight="1" x14ac:dyDescent="0.25">
      <c r="A43" s="148">
        <v>40</v>
      </c>
      <c r="B43" s="148" t="s">
        <v>492</v>
      </c>
      <c r="C43" s="149" t="s">
        <v>14</v>
      </c>
      <c r="D43" s="120" t="s">
        <v>881</v>
      </c>
      <c r="E43" s="148"/>
    </row>
    <row r="44" spans="1:5" s="133" customFormat="1" ht="20.100000000000001" customHeight="1" x14ac:dyDescent="0.25">
      <c r="A44" s="148">
        <v>41</v>
      </c>
      <c r="B44" s="148" t="s">
        <v>492</v>
      </c>
      <c r="C44" s="149" t="s">
        <v>14</v>
      </c>
      <c r="D44" s="120" t="s">
        <v>1806</v>
      </c>
      <c r="E44" s="148"/>
    </row>
    <row r="45" spans="1:5" s="133" customFormat="1" ht="20.100000000000001" customHeight="1" x14ac:dyDescent="0.25">
      <c r="A45" s="148">
        <v>42</v>
      </c>
      <c r="B45" s="148" t="s">
        <v>492</v>
      </c>
      <c r="C45" s="149" t="s">
        <v>14</v>
      </c>
      <c r="D45" s="120" t="s">
        <v>882</v>
      </c>
      <c r="E45" s="148"/>
    </row>
    <row r="46" spans="1:5" s="155" customFormat="1" ht="20.100000000000001" customHeight="1" x14ac:dyDescent="0.25">
      <c r="A46" s="148">
        <v>43</v>
      </c>
      <c r="B46" s="148" t="s">
        <v>1867</v>
      </c>
      <c r="C46" s="149" t="s">
        <v>14</v>
      </c>
      <c r="D46" s="154" t="s">
        <v>1855</v>
      </c>
      <c r="E46" s="148"/>
    </row>
    <row r="47" spans="1:5" s="133" customFormat="1" ht="20.100000000000001" customHeight="1" x14ac:dyDescent="0.25">
      <c r="A47" s="148">
        <v>44</v>
      </c>
      <c r="B47" s="148" t="s">
        <v>492</v>
      </c>
      <c r="C47" s="149" t="s">
        <v>24</v>
      </c>
      <c r="D47" s="120" t="s">
        <v>838</v>
      </c>
      <c r="E47" s="148"/>
    </row>
    <row r="48" spans="1:5" s="133" customFormat="1" ht="20.100000000000001" customHeight="1" x14ac:dyDescent="0.25">
      <c r="A48" s="148">
        <v>45</v>
      </c>
      <c r="B48" s="148" t="s">
        <v>492</v>
      </c>
      <c r="C48" s="149" t="s">
        <v>14</v>
      </c>
      <c r="D48" s="120" t="s">
        <v>883</v>
      </c>
      <c r="E48" s="148"/>
    </row>
    <row r="49" spans="1:5" s="133" customFormat="1" ht="20.100000000000001" customHeight="1" x14ac:dyDescent="0.25">
      <c r="A49" s="148">
        <v>46</v>
      </c>
      <c r="B49" s="148" t="s">
        <v>492</v>
      </c>
      <c r="C49" s="149" t="s">
        <v>14</v>
      </c>
      <c r="D49" s="120" t="s">
        <v>874</v>
      </c>
      <c r="E49" s="148"/>
    </row>
    <row r="50" spans="1:5" s="133" customFormat="1" ht="20.100000000000001" customHeight="1" x14ac:dyDescent="0.25">
      <c r="A50" s="148">
        <v>47</v>
      </c>
      <c r="B50" s="148" t="s">
        <v>492</v>
      </c>
      <c r="C50" s="149" t="s">
        <v>14</v>
      </c>
      <c r="D50" s="120" t="s">
        <v>884</v>
      </c>
      <c r="E50" s="148"/>
    </row>
    <row r="51" spans="1:5" s="133" customFormat="1" ht="20.100000000000001" customHeight="1" x14ac:dyDescent="0.25">
      <c r="A51" s="148">
        <v>48</v>
      </c>
      <c r="B51" s="148" t="s">
        <v>492</v>
      </c>
      <c r="C51" s="149" t="s">
        <v>14</v>
      </c>
      <c r="D51" s="120" t="s">
        <v>1807</v>
      </c>
      <c r="E51" s="148"/>
    </row>
    <row r="52" spans="1:5" s="133" customFormat="1" ht="20.100000000000001" customHeight="1" x14ac:dyDescent="0.25">
      <c r="A52" s="148">
        <v>49</v>
      </c>
      <c r="B52" s="148" t="s">
        <v>492</v>
      </c>
      <c r="C52" s="149" t="s">
        <v>14</v>
      </c>
      <c r="D52" s="120" t="s">
        <v>1204</v>
      </c>
      <c r="E52" s="148"/>
    </row>
    <row r="53" spans="1:5" s="133" customFormat="1" ht="20.100000000000001" customHeight="1" x14ac:dyDescent="0.25">
      <c r="A53" s="148">
        <v>50</v>
      </c>
      <c r="B53" s="148" t="s">
        <v>493</v>
      </c>
      <c r="C53" s="149" t="s">
        <v>24</v>
      </c>
      <c r="D53" s="120" t="s">
        <v>885</v>
      </c>
      <c r="E53" s="148"/>
    </row>
    <row r="54" spans="1:5" s="133" customFormat="1" ht="20.100000000000001" customHeight="1" x14ac:dyDescent="0.25">
      <c r="A54" s="148">
        <v>51</v>
      </c>
      <c r="B54" s="148" t="s">
        <v>493</v>
      </c>
      <c r="C54" s="149" t="s">
        <v>14</v>
      </c>
      <c r="D54" s="120" t="s">
        <v>1385</v>
      </c>
      <c r="E54" s="148"/>
    </row>
    <row r="55" spans="1:5" s="133" customFormat="1" ht="20.100000000000001" customHeight="1" x14ac:dyDescent="0.25">
      <c r="A55" s="148">
        <v>52</v>
      </c>
      <c r="B55" s="148" t="s">
        <v>493</v>
      </c>
      <c r="C55" s="149" t="s">
        <v>14</v>
      </c>
      <c r="D55" s="120" t="s">
        <v>1397</v>
      </c>
      <c r="E55" s="148"/>
    </row>
    <row r="56" spans="1:5" s="133" customFormat="1" ht="20.100000000000001" customHeight="1" x14ac:dyDescent="0.25">
      <c r="A56" s="148">
        <v>53</v>
      </c>
      <c r="B56" s="148" t="s">
        <v>493</v>
      </c>
      <c r="C56" s="149" t="s">
        <v>14</v>
      </c>
      <c r="D56" s="120" t="s">
        <v>1407</v>
      </c>
      <c r="E56" s="148"/>
    </row>
    <row r="57" spans="1:5" s="133" customFormat="1" ht="20.100000000000001" customHeight="1" x14ac:dyDescent="0.25">
      <c r="A57" s="148">
        <v>54</v>
      </c>
      <c r="B57" s="148" t="s">
        <v>493</v>
      </c>
      <c r="C57" s="149" t="s">
        <v>24</v>
      </c>
      <c r="D57" s="120" t="s">
        <v>1343</v>
      </c>
      <c r="E57" s="148"/>
    </row>
    <row r="58" spans="1:5" s="133" customFormat="1" ht="20.100000000000001" customHeight="1" x14ac:dyDescent="0.25">
      <c r="A58" s="148">
        <v>55</v>
      </c>
      <c r="B58" s="148" t="s">
        <v>1345</v>
      </c>
      <c r="C58" s="149" t="s">
        <v>14</v>
      </c>
      <c r="D58" s="120" t="s">
        <v>1436</v>
      </c>
      <c r="E58" s="148"/>
    </row>
    <row r="59" spans="1:5" s="133" customFormat="1" ht="20.100000000000001" customHeight="1" x14ac:dyDescent="0.25">
      <c r="A59" s="148">
        <v>56</v>
      </c>
      <c r="B59" s="148" t="s">
        <v>1346</v>
      </c>
      <c r="C59" s="149" t="s">
        <v>24</v>
      </c>
      <c r="D59" s="120" t="s">
        <v>1344</v>
      </c>
      <c r="E59" s="148"/>
    </row>
    <row r="60" spans="1:5" s="133" customFormat="1" ht="20.100000000000001" customHeight="1" x14ac:dyDescent="0.25">
      <c r="A60" s="148">
        <v>57</v>
      </c>
      <c r="B60" s="148" t="s">
        <v>1347</v>
      </c>
      <c r="C60" s="149" t="s">
        <v>14</v>
      </c>
      <c r="D60" s="120" t="s">
        <v>1421</v>
      </c>
      <c r="E60" s="148"/>
    </row>
    <row r="61" spans="1:5" s="133" customFormat="1" ht="20.100000000000001" customHeight="1" x14ac:dyDescent="0.25">
      <c r="A61" s="148">
        <v>58</v>
      </c>
      <c r="B61" s="148" t="s">
        <v>494</v>
      </c>
      <c r="C61" s="149" t="s">
        <v>24</v>
      </c>
      <c r="D61" s="120" t="s">
        <v>839</v>
      </c>
      <c r="E61" s="148"/>
    </row>
    <row r="62" spans="1:5" s="133" customFormat="1" ht="20.100000000000001" customHeight="1" x14ac:dyDescent="0.25">
      <c r="A62" s="148">
        <v>59</v>
      </c>
      <c r="B62" s="148" t="s">
        <v>494</v>
      </c>
      <c r="C62" s="149" t="s">
        <v>14</v>
      </c>
      <c r="D62" s="120" t="s">
        <v>840</v>
      </c>
      <c r="E62" s="148"/>
    </row>
    <row r="63" spans="1:5" s="133" customFormat="1" ht="20.100000000000001" customHeight="1" x14ac:dyDescent="0.25">
      <c r="A63" s="148">
        <v>60</v>
      </c>
      <c r="B63" s="148" t="s">
        <v>494</v>
      </c>
      <c r="C63" s="149" t="s">
        <v>14</v>
      </c>
      <c r="D63" s="120" t="s">
        <v>841</v>
      </c>
      <c r="E63" s="148"/>
    </row>
    <row r="64" spans="1:5" s="133" customFormat="1" ht="20.100000000000001" customHeight="1" x14ac:dyDescent="0.25">
      <c r="A64" s="148">
        <v>61</v>
      </c>
      <c r="B64" s="148" t="s">
        <v>494</v>
      </c>
      <c r="C64" s="149" t="s">
        <v>24</v>
      </c>
      <c r="D64" s="120" t="s">
        <v>886</v>
      </c>
      <c r="E64" s="148"/>
    </row>
    <row r="65" spans="1:5" s="133" customFormat="1" ht="20.100000000000001" customHeight="1" x14ac:dyDescent="0.25">
      <c r="A65" s="148">
        <v>62</v>
      </c>
      <c r="B65" s="148" t="s">
        <v>494</v>
      </c>
      <c r="C65" s="149" t="s">
        <v>14</v>
      </c>
      <c r="D65" s="120" t="s">
        <v>1808</v>
      </c>
      <c r="E65" s="148"/>
    </row>
    <row r="66" spans="1:5" s="133" customFormat="1" ht="20.100000000000001" customHeight="1" x14ac:dyDescent="0.25">
      <c r="A66" s="148">
        <v>63</v>
      </c>
      <c r="B66" s="148" t="s">
        <v>495</v>
      </c>
      <c r="C66" s="149" t="s">
        <v>24</v>
      </c>
      <c r="D66" s="120" t="s">
        <v>1366</v>
      </c>
      <c r="E66" s="148"/>
    </row>
    <row r="67" spans="1:5" s="133" customFormat="1" ht="20.100000000000001" customHeight="1" x14ac:dyDescent="0.25">
      <c r="A67" s="148">
        <v>64</v>
      </c>
      <c r="B67" s="148" t="s">
        <v>495</v>
      </c>
      <c r="C67" s="149" t="s">
        <v>14</v>
      </c>
      <c r="D67" s="120" t="s">
        <v>1350</v>
      </c>
      <c r="E67" s="148"/>
    </row>
    <row r="68" spans="1:5" s="133" customFormat="1" ht="20.100000000000001" customHeight="1" x14ac:dyDescent="0.25">
      <c r="A68" s="148">
        <v>65</v>
      </c>
      <c r="B68" s="148" t="s">
        <v>495</v>
      </c>
      <c r="C68" s="149" t="s">
        <v>14</v>
      </c>
      <c r="D68" s="120" t="s">
        <v>1351</v>
      </c>
      <c r="E68" s="148"/>
    </row>
    <row r="69" spans="1:5" s="133" customFormat="1" ht="20.100000000000001" customHeight="1" x14ac:dyDescent="0.25">
      <c r="A69" s="148">
        <v>66</v>
      </c>
      <c r="B69" s="148" t="s">
        <v>495</v>
      </c>
      <c r="C69" s="149" t="s">
        <v>14</v>
      </c>
      <c r="D69" s="120" t="s">
        <v>1360</v>
      </c>
      <c r="E69" s="148"/>
    </row>
    <row r="70" spans="1:5" s="133" customFormat="1" ht="20.100000000000001" customHeight="1" x14ac:dyDescent="0.25">
      <c r="A70" s="148">
        <v>67</v>
      </c>
      <c r="B70" s="148" t="s">
        <v>495</v>
      </c>
      <c r="C70" s="149" t="s">
        <v>24</v>
      </c>
      <c r="D70" s="120" t="s">
        <v>887</v>
      </c>
      <c r="E70" s="148"/>
    </row>
    <row r="71" spans="1:5" s="133" customFormat="1" ht="20.100000000000001" customHeight="1" x14ac:dyDescent="0.25">
      <c r="A71" s="148">
        <v>68</v>
      </c>
      <c r="B71" s="148" t="s">
        <v>495</v>
      </c>
      <c r="C71" s="149" t="s">
        <v>14</v>
      </c>
      <c r="D71" s="120" t="s">
        <v>888</v>
      </c>
      <c r="E71" s="148"/>
    </row>
    <row r="72" spans="1:5" s="133" customFormat="1" ht="20.100000000000001" customHeight="1" x14ac:dyDescent="0.25">
      <c r="A72" s="148">
        <v>69</v>
      </c>
      <c r="B72" s="148" t="s">
        <v>495</v>
      </c>
      <c r="C72" s="149" t="s">
        <v>14</v>
      </c>
      <c r="D72" s="120" t="s">
        <v>1348</v>
      </c>
      <c r="E72" s="148"/>
    </row>
    <row r="73" spans="1:5" s="133" customFormat="1" ht="20.100000000000001" customHeight="1" x14ac:dyDescent="0.25">
      <c r="A73" s="148">
        <v>70</v>
      </c>
      <c r="B73" s="148" t="s">
        <v>495</v>
      </c>
      <c r="C73" s="149" t="s">
        <v>14</v>
      </c>
      <c r="D73" s="120" t="s">
        <v>889</v>
      </c>
      <c r="E73" s="148"/>
    </row>
    <row r="74" spans="1:5" s="133" customFormat="1" ht="20.100000000000001" customHeight="1" x14ac:dyDescent="0.25">
      <c r="A74" s="148">
        <v>71</v>
      </c>
      <c r="B74" s="148" t="s">
        <v>495</v>
      </c>
      <c r="C74" s="149" t="s">
        <v>14</v>
      </c>
      <c r="D74" s="120" t="s">
        <v>890</v>
      </c>
      <c r="E74" s="148"/>
    </row>
    <row r="75" spans="1:5" s="133" customFormat="1" ht="20.100000000000001" customHeight="1" x14ac:dyDescent="0.25">
      <c r="A75" s="148">
        <v>72</v>
      </c>
      <c r="B75" s="148" t="s">
        <v>495</v>
      </c>
      <c r="C75" s="149" t="s">
        <v>24</v>
      </c>
      <c r="D75" s="120" t="s">
        <v>1367</v>
      </c>
      <c r="E75" s="148"/>
    </row>
    <row r="76" spans="1:5" s="133" customFormat="1" ht="20.100000000000001" customHeight="1" x14ac:dyDescent="0.25">
      <c r="A76" s="148">
        <v>73</v>
      </c>
      <c r="B76" s="148" t="s">
        <v>495</v>
      </c>
      <c r="C76" s="149" t="s">
        <v>14</v>
      </c>
      <c r="D76" s="120" t="s">
        <v>1368</v>
      </c>
      <c r="E76" s="148"/>
    </row>
    <row r="77" spans="1:5" s="133" customFormat="1" ht="20.100000000000001" customHeight="1" x14ac:dyDescent="0.25">
      <c r="A77" s="148">
        <v>74</v>
      </c>
      <c r="B77" s="148" t="s">
        <v>495</v>
      </c>
      <c r="C77" s="149" t="s">
        <v>14</v>
      </c>
      <c r="D77" s="120" t="s">
        <v>1349</v>
      </c>
      <c r="E77" s="148"/>
    </row>
    <row r="78" spans="1:5" s="133" customFormat="1" ht="20.100000000000001" customHeight="1" x14ac:dyDescent="0.25">
      <c r="A78" s="148">
        <v>75</v>
      </c>
      <c r="B78" s="148" t="s">
        <v>495</v>
      </c>
      <c r="C78" s="149" t="s">
        <v>14</v>
      </c>
      <c r="D78" s="120" t="s">
        <v>891</v>
      </c>
      <c r="E78" s="148"/>
    </row>
    <row r="79" spans="1:5" s="133" customFormat="1" ht="20.100000000000001" customHeight="1" x14ac:dyDescent="0.25">
      <c r="A79" s="148">
        <v>76</v>
      </c>
      <c r="B79" s="148" t="s">
        <v>495</v>
      </c>
      <c r="C79" s="149" t="s">
        <v>24</v>
      </c>
      <c r="D79" s="120" t="s">
        <v>1369</v>
      </c>
      <c r="E79" s="148"/>
    </row>
    <row r="80" spans="1:5" s="133" customFormat="1" ht="20.100000000000001" customHeight="1" x14ac:dyDescent="0.25">
      <c r="A80" s="148">
        <v>77</v>
      </c>
      <c r="B80" s="148" t="s">
        <v>495</v>
      </c>
      <c r="C80" s="149" t="s">
        <v>14</v>
      </c>
      <c r="D80" s="120" t="s">
        <v>1201</v>
      </c>
      <c r="E80" s="148"/>
    </row>
    <row r="81" spans="1:5" s="133" customFormat="1" ht="20.100000000000001" customHeight="1" x14ac:dyDescent="0.25">
      <c r="A81" s="148">
        <v>78</v>
      </c>
      <c r="B81" s="148" t="s">
        <v>495</v>
      </c>
      <c r="C81" s="149" t="s">
        <v>14</v>
      </c>
      <c r="D81" s="120" t="s">
        <v>1202</v>
      </c>
      <c r="E81" s="148"/>
    </row>
    <row r="82" spans="1:5" s="133" customFormat="1" ht="20.100000000000001" customHeight="1" x14ac:dyDescent="0.25">
      <c r="A82" s="148">
        <v>79</v>
      </c>
      <c r="B82" s="148" t="s">
        <v>495</v>
      </c>
      <c r="C82" s="149" t="s">
        <v>14</v>
      </c>
      <c r="D82" s="120" t="s">
        <v>873</v>
      </c>
      <c r="E82" s="148"/>
    </row>
    <row r="83" spans="1:5" s="133" customFormat="1" ht="20.100000000000001" customHeight="1" x14ac:dyDescent="0.25">
      <c r="A83" s="148">
        <v>80</v>
      </c>
      <c r="B83" s="148" t="s">
        <v>495</v>
      </c>
      <c r="C83" s="149" t="s">
        <v>14</v>
      </c>
      <c r="D83" s="120" t="s">
        <v>1768</v>
      </c>
      <c r="E83" s="148"/>
    </row>
    <row r="84" spans="1:5" s="133" customFormat="1" ht="20.100000000000001" customHeight="1" x14ac:dyDescent="0.25">
      <c r="A84" s="148">
        <v>81</v>
      </c>
      <c r="B84" s="148" t="s">
        <v>495</v>
      </c>
      <c r="C84" s="149" t="s">
        <v>24</v>
      </c>
      <c r="D84" s="120" t="s">
        <v>892</v>
      </c>
      <c r="E84" s="148"/>
    </row>
    <row r="85" spans="1:5" s="133" customFormat="1" ht="20.100000000000001" customHeight="1" x14ac:dyDescent="0.25">
      <c r="A85" s="148">
        <v>82</v>
      </c>
      <c r="B85" s="148" t="s">
        <v>495</v>
      </c>
      <c r="C85" s="149" t="s">
        <v>24</v>
      </c>
      <c r="D85" s="120" t="s">
        <v>893</v>
      </c>
      <c r="E85" s="148"/>
    </row>
    <row r="86" spans="1:5" s="133" customFormat="1" ht="20.100000000000001" customHeight="1" x14ac:dyDescent="0.25">
      <c r="A86" s="148">
        <v>83</v>
      </c>
      <c r="B86" s="148" t="s">
        <v>495</v>
      </c>
      <c r="C86" s="149" t="s">
        <v>24</v>
      </c>
      <c r="D86" s="120" t="s">
        <v>894</v>
      </c>
      <c r="E86" s="148"/>
    </row>
    <row r="87" spans="1:5" s="133" customFormat="1" ht="20.100000000000001" customHeight="1" x14ac:dyDescent="0.25">
      <c r="A87" s="148">
        <v>84</v>
      </c>
      <c r="B87" s="148" t="s">
        <v>495</v>
      </c>
      <c r="C87" s="149" t="s">
        <v>24</v>
      </c>
      <c r="D87" s="120" t="s">
        <v>895</v>
      </c>
      <c r="E87" s="148"/>
    </row>
  </sheetData>
  <customSheetViews>
    <customSheetView guid="{DF4DF86E-F87E-4853-B44F-4F4D647D71FF}">
      <selection activeCell="D22" sqref="D22"/>
      <pageMargins left="0.7" right="0.7" top="0.75" bottom="0.75" header="0.3" footer="0.3"/>
      <pageSetup orientation="portrait" r:id="rId1"/>
    </customSheetView>
    <customSheetView guid="{587CB59E-8194-466A-825B-36D9E2C9E12C}">
      <selection sqref="A1:A2"/>
      <pageMargins left="0.7" right="0.7" top="0.75" bottom="0.75" header="0.3" footer="0.3"/>
      <pageSetup orientation="portrait" r:id="rId2"/>
    </customSheetView>
    <customSheetView guid="{BA2EDF17-FDDF-46B2-A4BE-72FB311EBCAF}">
      <selection sqref="A1:A2"/>
      <pageMargins left="0.7" right="0.7" top="0.75" bottom="0.75" header="0.3" footer="0.3"/>
      <pageSetup orientation="portrait" r:id="rId3"/>
    </customSheetView>
    <customSheetView guid="{317D3D83-AACA-40F7-8006-3175597A202A}">
      <selection activeCell="B21" sqref="B21"/>
      <pageMargins left="0.7" right="0.7" top="0.75" bottom="0.75" header="0.3" footer="0.3"/>
      <pageSetup orientation="portrait" r:id="rId4"/>
    </customSheetView>
  </customSheetViews>
  <mergeCells count="5">
    <mergeCell ref="A1:A2"/>
    <mergeCell ref="B1:B2"/>
    <mergeCell ref="C1:C2"/>
    <mergeCell ref="D1:D2"/>
    <mergeCell ref="E1:E2"/>
  </mergeCell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T1_Pick_List!$P:$P</xm:f>
          </x14:formula1>
          <xm:sqref>B460:B1048576</xm:sqref>
        </x14:dataValidation>
        <x14:dataValidation type="list" allowBlank="1" showInputMessage="1" showErrorMessage="1" xr:uid="{00000000-0002-0000-0200-000001000000}">
          <x14:formula1>
            <xm:f>T1_Pick_List!$P$2:$P$102</xm:f>
          </x14:formula1>
          <xm:sqref>B4:B459</xm:sqref>
        </x14:dataValidation>
        <x14:dataValidation type="list" allowBlank="1" showInputMessage="1" showErrorMessage="1" xr:uid="{00000000-0002-0000-0200-000002000000}">
          <x14:formula1>
            <xm:f>T1_Pick_List!$A$2:$A$3</xm:f>
          </x14:formula1>
          <xm:sqref>C3:C1048576</xm:sqref>
        </x14:dataValidation>
        <x14:dataValidation type="list" allowBlank="1" showInputMessage="1" showErrorMessage="1" xr:uid="{00000000-0002-0000-0200-000003000000}">
          <x14:formula1>
            <xm:f>T1_Pick_List!$G$2:$G$3</xm:f>
          </x14:formula1>
          <xm:sqref>E3:E1048576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O240"/>
  <sheetViews>
    <sheetView showGridLines="0" tabSelected="1" zoomScale="60" zoomScaleNormal="60" workbookViewId="0">
      <selection activeCell="R4" sqref="R4"/>
    </sheetView>
  </sheetViews>
  <sheetFormatPr defaultRowHeight="15" x14ac:dyDescent="0.25"/>
  <cols>
    <col min="1" max="1" width="6.85546875" style="133" customWidth="1"/>
    <col min="2" max="2" width="60.7109375" customWidth="1"/>
    <col min="3" max="8" width="20.7109375" customWidth="1"/>
    <col min="9" max="10" width="20.7109375" style="11" customWidth="1"/>
    <col min="11" max="15" width="20.7109375" customWidth="1"/>
  </cols>
  <sheetData>
    <row r="1" spans="1:15" ht="33" customHeight="1" x14ac:dyDescent="0.25">
      <c r="A1" s="175" t="s">
        <v>366</v>
      </c>
      <c r="B1" s="176"/>
      <c r="C1" s="176"/>
      <c r="D1" s="176"/>
      <c r="E1" s="176"/>
      <c r="F1" s="176"/>
      <c r="G1" s="176"/>
      <c r="H1" s="176"/>
      <c r="I1" s="176"/>
      <c r="J1" s="176"/>
      <c r="K1" s="176"/>
      <c r="L1" s="176"/>
      <c r="M1" s="176"/>
      <c r="N1" s="176"/>
      <c r="O1" s="177"/>
    </row>
    <row r="2" spans="1:15" ht="48.75" customHeight="1" x14ac:dyDescent="0.25">
      <c r="A2" s="184" t="s">
        <v>367</v>
      </c>
      <c r="B2" s="185"/>
      <c r="C2" s="185"/>
      <c r="D2" s="185"/>
      <c r="E2" s="185"/>
      <c r="F2" s="185"/>
      <c r="G2" s="185"/>
      <c r="H2" s="185"/>
      <c r="I2" s="185"/>
      <c r="J2" s="185"/>
      <c r="K2" s="185"/>
      <c r="L2" s="185"/>
      <c r="M2" s="185"/>
      <c r="N2" s="185"/>
      <c r="O2" s="186"/>
    </row>
    <row r="3" spans="1:15" s="18" customFormat="1" ht="45" customHeight="1" x14ac:dyDescent="0.25">
      <c r="A3" s="179" t="s">
        <v>368</v>
      </c>
      <c r="B3" s="179" t="s">
        <v>369</v>
      </c>
      <c r="C3" s="179" t="s">
        <v>370</v>
      </c>
      <c r="D3" s="181" t="s">
        <v>502</v>
      </c>
      <c r="E3" s="179" t="s">
        <v>371</v>
      </c>
      <c r="F3" s="178" t="s">
        <v>372</v>
      </c>
      <c r="G3" s="178"/>
      <c r="H3" s="178"/>
      <c r="I3" s="178" t="s">
        <v>373</v>
      </c>
      <c r="J3" s="183"/>
      <c r="K3" s="178" t="s">
        <v>374</v>
      </c>
      <c r="L3" s="178" t="s">
        <v>375</v>
      </c>
      <c r="M3" s="178" t="s">
        <v>376</v>
      </c>
      <c r="N3" s="178" t="s">
        <v>377</v>
      </c>
      <c r="O3" s="178" t="s">
        <v>378</v>
      </c>
    </row>
    <row r="4" spans="1:15" s="18" customFormat="1" ht="49.15" customHeight="1" x14ac:dyDescent="0.25">
      <c r="A4" s="180"/>
      <c r="B4" s="180"/>
      <c r="C4" s="180"/>
      <c r="D4" s="182"/>
      <c r="E4" s="180"/>
      <c r="F4" s="58" t="s">
        <v>379</v>
      </c>
      <c r="G4" s="58" t="s">
        <v>503</v>
      </c>
      <c r="H4" s="58" t="s">
        <v>380</v>
      </c>
      <c r="I4" s="58" t="s">
        <v>381</v>
      </c>
      <c r="J4" s="58" t="s">
        <v>382</v>
      </c>
      <c r="K4" s="183"/>
      <c r="L4" s="183"/>
      <c r="M4" s="183"/>
      <c r="N4" s="183"/>
      <c r="O4" s="183"/>
    </row>
    <row r="5" spans="1:15" s="136" customFormat="1" ht="60" customHeight="1" x14ac:dyDescent="0.25">
      <c r="A5" s="145"/>
      <c r="B5" s="156" t="s">
        <v>818</v>
      </c>
      <c r="C5" s="144" t="s">
        <v>15</v>
      </c>
      <c r="D5" s="144" t="s">
        <v>1751</v>
      </c>
      <c r="E5" s="144" t="s">
        <v>1752</v>
      </c>
      <c r="F5" s="144" t="s">
        <v>504</v>
      </c>
      <c r="G5" s="144" t="s">
        <v>504</v>
      </c>
      <c r="H5" s="144" t="s">
        <v>504</v>
      </c>
      <c r="I5" s="144" t="s">
        <v>487</v>
      </c>
      <c r="J5" s="144">
        <v>2025</v>
      </c>
      <c r="K5" s="144" t="s">
        <v>1753</v>
      </c>
      <c r="L5" s="144" t="s">
        <v>1206</v>
      </c>
      <c r="M5" s="144" t="s">
        <v>1754</v>
      </c>
      <c r="N5" s="144" t="s">
        <v>1755</v>
      </c>
      <c r="O5" s="144" t="s">
        <v>1754</v>
      </c>
    </row>
    <row r="6" spans="1:15" ht="60" customHeight="1" x14ac:dyDescent="0.25">
      <c r="A6" s="171"/>
      <c r="B6" s="172" t="s">
        <v>1797</v>
      </c>
      <c r="C6" s="173" t="s">
        <v>25</v>
      </c>
      <c r="D6" s="144" t="s">
        <v>1207</v>
      </c>
      <c r="E6" s="144" t="s">
        <v>504</v>
      </c>
      <c r="F6" s="144" t="s">
        <v>1198</v>
      </c>
      <c r="G6" s="144">
        <v>257</v>
      </c>
      <c r="H6" s="144">
        <v>338</v>
      </c>
      <c r="I6" s="144" t="s">
        <v>490</v>
      </c>
      <c r="J6" s="144">
        <v>2026</v>
      </c>
      <c r="K6" s="144" t="s">
        <v>1208</v>
      </c>
      <c r="L6" s="144" t="s">
        <v>1206</v>
      </c>
      <c r="M6" s="144" t="s">
        <v>1209</v>
      </c>
      <c r="N6" s="144" t="s">
        <v>1210</v>
      </c>
      <c r="O6" s="144" t="s">
        <v>1211</v>
      </c>
    </row>
    <row r="7" spans="1:15" ht="60" customHeight="1" x14ac:dyDescent="0.25">
      <c r="A7" s="171"/>
      <c r="B7" s="172"/>
      <c r="C7" s="174"/>
      <c r="D7" s="144" t="s">
        <v>1212</v>
      </c>
      <c r="E7" s="144" t="s">
        <v>504</v>
      </c>
      <c r="F7" s="144" t="s">
        <v>509</v>
      </c>
      <c r="G7" s="144">
        <v>25</v>
      </c>
      <c r="H7" s="144">
        <v>32</v>
      </c>
      <c r="I7" s="144" t="s">
        <v>488</v>
      </c>
      <c r="J7" s="144">
        <v>2026</v>
      </c>
      <c r="K7" s="144" t="s">
        <v>1213</v>
      </c>
      <c r="L7" s="144" t="s">
        <v>1206</v>
      </c>
      <c r="M7" s="144" t="s">
        <v>1214</v>
      </c>
      <c r="N7" s="144" t="s">
        <v>1215</v>
      </c>
      <c r="O7" s="144" t="s">
        <v>1216</v>
      </c>
    </row>
    <row r="8" spans="1:15" s="127" customFormat="1" ht="60" customHeight="1" x14ac:dyDescent="0.25">
      <c r="A8" s="171"/>
      <c r="B8" s="172" t="s">
        <v>875</v>
      </c>
      <c r="C8" s="173" t="s">
        <v>25</v>
      </c>
      <c r="D8" s="144" t="s">
        <v>1217</v>
      </c>
      <c r="E8" s="144" t="s">
        <v>504</v>
      </c>
      <c r="F8" s="144" t="s">
        <v>509</v>
      </c>
      <c r="G8" s="144">
        <v>172</v>
      </c>
      <c r="H8" s="144">
        <v>193</v>
      </c>
      <c r="I8" s="144" t="s">
        <v>488</v>
      </c>
      <c r="J8" s="144">
        <v>2026</v>
      </c>
      <c r="K8" s="144" t="s">
        <v>1218</v>
      </c>
      <c r="L8" s="144" t="s">
        <v>1206</v>
      </c>
      <c r="M8" s="144" t="s">
        <v>1219</v>
      </c>
      <c r="N8" s="144" t="s">
        <v>1220</v>
      </c>
      <c r="O8" s="144" t="s">
        <v>1216</v>
      </c>
    </row>
    <row r="9" spans="1:15" s="127" customFormat="1" ht="60" customHeight="1" x14ac:dyDescent="0.25">
      <c r="A9" s="171"/>
      <c r="B9" s="172"/>
      <c r="C9" s="174"/>
      <c r="D9" s="144" t="s">
        <v>1221</v>
      </c>
      <c r="E9" s="144" t="s">
        <v>504</v>
      </c>
      <c r="F9" s="144" t="s">
        <v>1198</v>
      </c>
      <c r="G9" s="144">
        <v>119</v>
      </c>
      <c r="H9" s="144">
        <v>128</v>
      </c>
      <c r="I9" s="144" t="s">
        <v>488</v>
      </c>
      <c r="J9" s="144">
        <v>2026</v>
      </c>
      <c r="K9" s="144" t="s">
        <v>1222</v>
      </c>
      <c r="L9" s="144" t="s">
        <v>1206</v>
      </c>
      <c r="M9" s="144" t="s">
        <v>1223</v>
      </c>
      <c r="N9" s="144" t="s">
        <v>1220</v>
      </c>
      <c r="O9" s="144" t="s">
        <v>1216</v>
      </c>
    </row>
    <row r="10" spans="1:15" s="127" customFormat="1" ht="60" customHeight="1" x14ac:dyDescent="0.25">
      <c r="A10" s="145"/>
      <c r="B10" s="156" t="s">
        <v>876</v>
      </c>
      <c r="C10" s="157" t="s">
        <v>25</v>
      </c>
      <c r="D10" s="144" t="s">
        <v>1224</v>
      </c>
      <c r="E10" s="144" t="s">
        <v>504</v>
      </c>
      <c r="F10" s="144" t="s">
        <v>1198</v>
      </c>
      <c r="G10" s="144">
        <v>216</v>
      </c>
      <c r="H10" s="144">
        <v>277</v>
      </c>
      <c r="I10" s="144" t="s">
        <v>488</v>
      </c>
      <c r="J10" s="144">
        <v>2026</v>
      </c>
      <c r="K10" s="144" t="s">
        <v>1225</v>
      </c>
      <c r="L10" s="144" t="s">
        <v>1206</v>
      </c>
      <c r="M10" s="144" t="s">
        <v>1226</v>
      </c>
      <c r="N10" s="144" t="s">
        <v>1227</v>
      </c>
      <c r="O10" s="144" t="s">
        <v>1228</v>
      </c>
    </row>
    <row r="11" spans="1:15" s="127" customFormat="1" ht="60" customHeight="1" x14ac:dyDescent="0.25">
      <c r="A11" s="145"/>
      <c r="B11" s="156" t="s">
        <v>819</v>
      </c>
      <c r="C11" s="157" t="s">
        <v>15</v>
      </c>
      <c r="D11" s="144" t="s">
        <v>1814</v>
      </c>
      <c r="E11" s="144" t="s">
        <v>1534</v>
      </c>
      <c r="F11" s="144" t="s">
        <v>504</v>
      </c>
      <c r="G11" s="144" t="s">
        <v>504</v>
      </c>
      <c r="H11" s="144" t="s">
        <v>504</v>
      </c>
      <c r="I11" s="144" t="s">
        <v>490</v>
      </c>
      <c r="J11" s="144">
        <v>2022</v>
      </c>
      <c r="K11" s="144" t="s">
        <v>505</v>
      </c>
      <c r="L11" s="144" t="s">
        <v>516</v>
      </c>
      <c r="M11" s="144" t="s">
        <v>1534</v>
      </c>
      <c r="N11" s="144" t="s">
        <v>747</v>
      </c>
      <c r="O11" s="144" t="s">
        <v>748</v>
      </c>
    </row>
    <row r="12" spans="1:15" s="127" customFormat="1" ht="60" customHeight="1" x14ac:dyDescent="0.25">
      <c r="A12" s="145"/>
      <c r="B12" s="156" t="s">
        <v>819</v>
      </c>
      <c r="C12" s="157" t="s">
        <v>15</v>
      </c>
      <c r="D12" s="144" t="s">
        <v>1535</v>
      </c>
      <c r="E12" s="144" t="s">
        <v>1535</v>
      </c>
      <c r="F12" s="144" t="s">
        <v>504</v>
      </c>
      <c r="G12" s="144" t="s">
        <v>504</v>
      </c>
      <c r="H12" s="144" t="s">
        <v>504</v>
      </c>
      <c r="I12" s="144" t="s">
        <v>488</v>
      </c>
      <c r="J12" s="144">
        <v>2024</v>
      </c>
      <c r="K12" s="144" t="s">
        <v>505</v>
      </c>
      <c r="L12" s="144" t="s">
        <v>516</v>
      </c>
      <c r="M12" s="144" t="s">
        <v>1535</v>
      </c>
      <c r="N12" s="144" t="s">
        <v>1536</v>
      </c>
      <c r="O12" s="144" t="s">
        <v>1153</v>
      </c>
    </row>
    <row r="13" spans="1:15" ht="60" customHeight="1" x14ac:dyDescent="0.25">
      <c r="A13" s="145"/>
      <c r="B13" s="156" t="s">
        <v>819</v>
      </c>
      <c r="C13" s="157" t="s">
        <v>25</v>
      </c>
      <c r="D13" s="144" t="s">
        <v>1149</v>
      </c>
      <c r="E13" s="144" t="s">
        <v>504</v>
      </c>
      <c r="F13" s="144" t="s">
        <v>536</v>
      </c>
      <c r="G13" s="144">
        <v>0</v>
      </c>
      <c r="H13" s="144">
        <v>270116</v>
      </c>
      <c r="I13" s="144" t="s">
        <v>488</v>
      </c>
      <c r="J13" s="144">
        <v>2026</v>
      </c>
      <c r="K13" s="144" t="s">
        <v>517</v>
      </c>
      <c r="L13" s="144" t="s">
        <v>518</v>
      </c>
      <c r="M13" s="144" t="s">
        <v>1537</v>
      </c>
      <c r="N13" s="144" t="s">
        <v>1150</v>
      </c>
      <c r="O13" s="144" t="s">
        <v>1151</v>
      </c>
    </row>
    <row r="14" spans="1:15" ht="60" customHeight="1" x14ac:dyDescent="0.25">
      <c r="A14" s="145"/>
      <c r="B14" s="156" t="s">
        <v>819</v>
      </c>
      <c r="C14" s="157" t="s">
        <v>25</v>
      </c>
      <c r="D14" s="144" t="s">
        <v>1538</v>
      </c>
      <c r="E14" s="144" t="s">
        <v>504</v>
      </c>
      <c r="F14" s="144" t="s">
        <v>1152</v>
      </c>
      <c r="G14" s="144">
        <v>0</v>
      </c>
      <c r="H14" s="144">
        <v>10064</v>
      </c>
      <c r="I14" s="144" t="s">
        <v>488</v>
      </c>
      <c r="J14" s="144">
        <v>2026</v>
      </c>
      <c r="K14" s="144" t="s">
        <v>520</v>
      </c>
      <c r="L14" s="144" t="s">
        <v>521</v>
      </c>
      <c r="M14" s="144" t="s">
        <v>1539</v>
      </c>
      <c r="N14" s="144" t="s">
        <v>1150</v>
      </c>
      <c r="O14" s="144" t="s">
        <v>1151</v>
      </c>
    </row>
    <row r="15" spans="1:15" s="127" customFormat="1" ht="60" customHeight="1" x14ac:dyDescent="0.25">
      <c r="A15" s="145"/>
      <c r="B15" s="156" t="s">
        <v>1798</v>
      </c>
      <c r="C15" s="157" t="s">
        <v>15</v>
      </c>
      <c r="D15" s="144" t="s">
        <v>522</v>
      </c>
      <c r="E15" s="144" t="s">
        <v>506</v>
      </c>
      <c r="F15" s="144" t="s">
        <v>504</v>
      </c>
      <c r="G15" s="144" t="s">
        <v>504</v>
      </c>
      <c r="H15" s="144" t="s">
        <v>504</v>
      </c>
      <c r="I15" s="144" t="s">
        <v>490</v>
      </c>
      <c r="J15" s="144">
        <v>2022</v>
      </c>
      <c r="K15" s="144" t="s">
        <v>505</v>
      </c>
      <c r="L15" s="144" t="s">
        <v>523</v>
      </c>
      <c r="M15" s="144" t="s">
        <v>524</v>
      </c>
      <c r="N15" s="144" t="s">
        <v>747</v>
      </c>
      <c r="O15" s="144" t="s">
        <v>748</v>
      </c>
    </row>
    <row r="16" spans="1:15" s="127" customFormat="1" ht="60" customHeight="1" x14ac:dyDescent="0.25">
      <c r="A16" s="145"/>
      <c r="B16" s="156" t="s">
        <v>1798</v>
      </c>
      <c r="C16" s="157" t="s">
        <v>25</v>
      </c>
      <c r="D16" s="144" t="s">
        <v>1121</v>
      </c>
      <c r="E16" s="144" t="s">
        <v>504</v>
      </c>
      <c r="F16" s="144"/>
      <c r="G16" s="144"/>
      <c r="H16" s="144">
        <v>81</v>
      </c>
      <c r="I16" s="144" t="s">
        <v>489</v>
      </c>
      <c r="J16" s="144">
        <v>2026</v>
      </c>
      <c r="K16" s="144" t="s">
        <v>526</v>
      </c>
      <c r="L16" s="144" t="s">
        <v>1122</v>
      </c>
      <c r="M16" s="144" t="s">
        <v>1815</v>
      </c>
      <c r="N16" s="144" t="s">
        <v>1123</v>
      </c>
      <c r="O16" s="144" t="s">
        <v>749</v>
      </c>
    </row>
    <row r="17" spans="1:15" s="127" customFormat="1" ht="60" customHeight="1" x14ac:dyDescent="0.25">
      <c r="A17" s="145"/>
      <c r="B17" s="156" t="s">
        <v>1798</v>
      </c>
      <c r="C17" s="157" t="s">
        <v>25</v>
      </c>
      <c r="D17" s="144" t="s">
        <v>1124</v>
      </c>
      <c r="E17" s="144" t="s">
        <v>504</v>
      </c>
      <c r="F17" s="144"/>
      <c r="G17" s="144">
        <v>0</v>
      </c>
      <c r="H17" s="144">
        <v>10459</v>
      </c>
      <c r="I17" s="144" t="s">
        <v>489</v>
      </c>
      <c r="J17" s="144">
        <v>2026</v>
      </c>
      <c r="K17" s="144" t="s">
        <v>526</v>
      </c>
      <c r="L17" s="144" t="s">
        <v>1122</v>
      </c>
      <c r="M17" s="144" t="s">
        <v>1816</v>
      </c>
      <c r="N17" s="144" t="s">
        <v>1123</v>
      </c>
      <c r="O17" s="144" t="s">
        <v>749</v>
      </c>
    </row>
    <row r="18" spans="1:15" s="127" customFormat="1" ht="60" customHeight="1" x14ac:dyDescent="0.25">
      <c r="A18" s="145"/>
      <c r="B18" s="156" t="s">
        <v>1798</v>
      </c>
      <c r="C18" s="157" t="s">
        <v>25</v>
      </c>
      <c r="D18" s="144" t="s">
        <v>1817</v>
      </c>
      <c r="E18" s="144" t="s">
        <v>504</v>
      </c>
      <c r="F18" s="144"/>
      <c r="G18" s="144"/>
      <c r="H18" s="144">
        <v>1269</v>
      </c>
      <c r="I18" s="144" t="s">
        <v>489</v>
      </c>
      <c r="J18" s="144">
        <v>2026</v>
      </c>
      <c r="K18" s="144" t="s">
        <v>526</v>
      </c>
      <c r="L18" s="144" t="s">
        <v>1122</v>
      </c>
      <c r="M18" s="144" t="s">
        <v>1818</v>
      </c>
      <c r="N18" s="144" t="s">
        <v>1123</v>
      </c>
      <c r="O18" s="144" t="s">
        <v>749</v>
      </c>
    </row>
    <row r="19" spans="1:15" s="127" customFormat="1" ht="60" customHeight="1" x14ac:dyDescent="0.25">
      <c r="A19" s="145"/>
      <c r="B19" s="156" t="s">
        <v>1798</v>
      </c>
      <c r="C19" s="157" t="s">
        <v>25</v>
      </c>
      <c r="D19" s="144" t="s">
        <v>1819</v>
      </c>
      <c r="E19" s="144" t="s">
        <v>504</v>
      </c>
      <c r="F19" s="144" t="s">
        <v>509</v>
      </c>
      <c r="G19" s="144"/>
      <c r="H19" s="144">
        <v>563</v>
      </c>
      <c r="I19" s="144" t="s">
        <v>489</v>
      </c>
      <c r="J19" s="144">
        <v>2026</v>
      </c>
      <c r="K19" s="144" t="s">
        <v>526</v>
      </c>
      <c r="L19" s="144" t="s">
        <v>1122</v>
      </c>
      <c r="M19" s="144" t="s">
        <v>1820</v>
      </c>
      <c r="N19" s="144" t="s">
        <v>1123</v>
      </c>
      <c r="O19" s="144" t="s">
        <v>749</v>
      </c>
    </row>
    <row r="20" spans="1:15" s="127" customFormat="1" ht="60" customHeight="1" x14ac:dyDescent="0.25">
      <c r="A20" s="145"/>
      <c r="B20" s="156" t="s">
        <v>1798</v>
      </c>
      <c r="C20" s="157" t="s">
        <v>25</v>
      </c>
      <c r="D20" s="144" t="s">
        <v>519</v>
      </c>
      <c r="E20" s="144" t="s">
        <v>504</v>
      </c>
      <c r="F20" s="144" t="s">
        <v>525</v>
      </c>
      <c r="G20" s="144">
        <v>0</v>
      </c>
      <c r="H20" s="144">
        <v>12000000</v>
      </c>
      <c r="I20" s="144" t="s">
        <v>489</v>
      </c>
      <c r="J20" s="144">
        <v>2026</v>
      </c>
      <c r="K20" s="144" t="s">
        <v>526</v>
      </c>
      <c r="L20" s="144" t="s">
        <v>523</v>
      </c>
      <c r="M20" s="144" t="s">
        <v>1821</v>
      </c>
      <c r="N20" s="144" t="s">
        <v>1123</v>
      </c>
      <c r="O20" s="144" t="s">
        <v>749</v>
      </c>
    </row>
    <row r="21" spans="1:15" s="127" customFormat="1" ht="60" customHeight="1" x14ac:dyDescent="0.25">
      <c r="A21" s="145"/>
      <c r="B21" s="156" t="s">
        <v>1798</v>
      </c>
      <c r="C21" s="157" t="s">
        <v>25</v>
      </c>
      <c r="D21" s="144" t="s">
        <v>1822</v>
      </c>
      <c r="E21" s="144" t="s">
        <v>504</v>
      </c>
      <c r="F21" s="144" t="s">
        <v>509</v>
      </c>
      <c r="G21" s="144" t="s">
        <v>504</v>
      </c>
      <c r="H21" s="144">
        <v>160</v>
      </c>
      <c r="I21" s="144" t="s">
        <v>488</v>
      </c>
      <c r="J21" s="144">
        <v>2026</v>
      </c>
      <c r="K21" s="144" t="s">
        <v>665</v>
      </c>
      <c r="L21" s="144" t="s">
        <v>651</v>
      </c>
      <c r="M21" s="144" t="s">
        <v>1540</v>
      </c>
      <c r="N21" s="144" t="s">
        <v>571</v>
      </c>
      <c r="O21" s="144" t="s">
        <v>1823</v>
      </c>
    </row>
    <row r="22" spans="1:15" ht="60" customHeight="1" x14ac:dyDescent="0.25">
      <c r="A22" s="145"/>
      <c r="B22" s="156" t="s">
        <v>820</v>
      </c>
      <c r="C22" s="157" t="s">
        <v>15</v>
      </c>
      <c r="D22" s="157" t="s">
        <v>527</v>
      </c>
      <c r="E22" s="144" t="s">
        <v>506</v>
      </c>
      <c r="F22" s="144" t="s">
        <v>504</v>
      </c>
      <c r="G22" s="144" t="s">
        <v>504</v>
      </c>
      <c r="H22" s="144" t="s">
        <v>504</v>
      </c>
      <c r="I22" s="144" t="s">
        <v>487</v>
      </c>
      <c r="J22" s="144">
        <v>2022</v>
      </c>
      <c r="K22" s="144" t="s">
        <v>507</v>
      </c>
      <c r="L22" s="144" t="s">
        <v>507</v>
      </c>
      <c r="M22" s="144" t="s">
        <v>528</v>
      </c>
      <c r="N22" s="144" t="s">
        <v>529</v>
      </c>
      <c r="O22" s="144" t="s">
        <v>508</v>
      </c>
    </row>
    <row r="23" spans="1:15" s="136" customFormat="1" ht="60" customHeight="1" x14ac:dyDescent="0.25">
      <c r="A23" s="145"/>
      <c r="B23" s="156" t="s">
        <v>820</v>
      </c>
      <c r="C23" s="157" t="s">
        <v>15</v>
      </c>
      <c r="D23" s="157" t="s">
        <v>1598</v>
      </c>
      <c r="E23" s="144" t="s">
        <v>1599</v>
      </c>
      <c r="F23" s="144" t="s">
        <v>504</v>
      </c>
      <c r="G23" s="144" t="s">
        <v>504</v>
      </c>
      <c r="H23" s="144" t="s">
        <v>504</v>
      </c>
      <c r="I23" s="144" t="s">
        <v>487</v>
      </c>
      <c r="J23" s="144">
        <v>2024</v>
      </c>
      <c r="K23" s="144" t="s">
        <v>507</v>
      </c>
      <c r="L23" s="144" t="s">
        <v>511</v>
      </c>
      <c r="M23" s="144" t="s">
        <v>1600</v>
      </c>
      <c r="N23" s="144" t="s">
        <v>1601</v>
      </c>
      <c r="O23" s="144" t="s">
        <v>1602</v>
      </c>
    </row>
    <row r="24" spans="1:15" ht="60" customHeight="1" x14ac:dyDescent="0.25">
      <c r="A24" s="145"/>
      <c r="B24" s="156" t="s">
        <v>820</v>
      </c>
      <c r="C24" s="157" t="s">
        <v>25</v>
      </c>
      <c r="D24" s="144" t="s">
        <v>519</v>
      </c>
      <c r="E24" s="144" t="s">
        <v>504</v>
      </c>
      <c r="F24" s="144" t="s">
        <v>530</v>
      </c>
      <c r="G24" s="144">
        <v>0</v>
      </c>
      <c r="H24" s="144">
        <v>7877242</v>
      </c>
      <c r="I24" s="144" t="s">
        <v>487</v>
      </c>
      <c r="J24" s="144">
        <v>2025</v>
      </c>
      <c r="K24" s="144" t="s">
        <v>531</v>
      </c>
      <c r="L24" s="144" t="s">
        <v>532</v>
      </c>
      <c r="M24" s="144" t="s">
        <v>1009</v>
      </c>
      <c r="N24" s="144" t="s">
        <v>533</v>
      </c>
      <c r="O24" s="144" t="s">
        <v>1010</v>
      </c>
    </row>
    <row r="25" spans="1:15" s="127" customFormat="1" ht="60" customHeight="1" x14ac:dyDescent="0.25">
      <c r="A25" s="145"/>
      <c r="B25" s="156" t="s">
        <v>821</v>
      </c>
      <c r="C25" s="157" t="s">
        <v>15</v>
      </c>
      <c r="D25" s="144" t="s">
        <v>534</v>
      </c>
      <c r="E25" s="144" t="s">
        <v>1541</v>
      </c>
      <c r="F25" s="144" t="s">
        <v>504</v>
      </c>
      <c r="G25" s="144" t="s">
        <v>504</v>
      </c>
      <c r="H25" s="144" t="s">
        <v>504</v>
      </c>
      <c r="I25" s="144" t="s">
        <v>490</v>
      </c>
      <c r="J25" s="144">
        <v>2022</v>
      </c>
      <c r="K25" s="144" t="s">
        <v>516</v>
      </c>
      <c r="L25" s="144" t="s">
        <v>516</v>
      </c>
      <c r="M25" s="144" t="s">
        <v>1541</v>
      </c>
      <c r="N25" s="144" t="s">
        <v>747</v>
      </c>
      <c r="O25" s="144" t="s">
        <v>748</v>
      </c>
    </row>
    <row r="26" spans="1:15" s="127" customFormat="1" ht="60" customHeight="1" x14ac:dyDescent="0.25">
      <c r="A26" s="145"/>
      <c r="B26" s="156" t="s">
        <v>821</v>
      </c>
      <c r="C26" s="157" t="s">
        <v>15</v>
      </c>
      <c r="D26" s="144" t="s">
        <v>1542</v>
      </c>
      <c r="E26" s="144" t="s">
        <v>1542</v>
      </c>
      <c r="F26" s="144" t="s">
        <v>504</v>
      </c>
      <c r="G26" s="144" t="s">
        <v>504</v>
      </c>
      <c r="H26" s="144" t="s">
        <v>504</v>
      </c>
      <c r="I26" s="144" t="s">
        <v>488</v>
      </c>
      <c r="J26" s="144">
        <v>2024</v>
      </c>
      <c r="K26" s="144" t="s">
        <v>516</v>
      </c>
      <c r="L26" s="144" t="s">
        <v>516</v>
      </c>
      <c r="M26" s="144" t="s">
        <v>1542</v>
      </c>
      <c r="N26" s="144" t="s">
        <v>1536</v>
      </c>
      <c r="O26" s="144" t="s">
        <v>1153</v>
      </c>
    </row>
    <row r="27" spans="1:15" s="127" customFormat="1" ht="60" customHeight="1" x14ac:dyDescent="0.25">
      <c r="A27" s="145"/>
      <c r="B27" s="156" t="s">
        <v>821</v>
      </c>
      <c r="C27" s="157" t="s">
        <v>25</v>
      </c>
      <c r="D27" s="144" t="s">
        <v>535</v>
      </c>
      <c r="E27" s="144" t="s">
        <v>504</v>
      </c>
      <c r="F27" s="144" t="s">
        <v>536</v>
      </c>
      <c r="G27" s="144">
        <v>0</v>
      </c>
      <c r="H27" s="144">
        <v>110036</v>
      </c>
      <c r="I27" s="144" t="s">
        <v>488</v>
      </c>
      <c r="J27" s="144">
        <v>2026</v>
      </c>
      <c r="K27" s="144" t="s">
        <v>537</v>
      </c>
      <c r="L27" s="144" t="s">
        <v>516</v>
      </c>
      <c r="M27" s="144" t="s">
        <v>1543</v>
      </c>
      <c r="N27" s="144" t="s">
        <v>1150</v>
      </c>
      <c r="O27" s="144" t="s">
        <v>1153</v>
      </c>
    </row>
    <row r="28" spans="1:15" ht="60" customHeight="1" x14ac:dyDescent="0.25">
      <c r="A28" s="145"/>
      <c r="B28" s="156" t="s">
        <v>821</v>
      </c>
      <c r="C28" s="157" t="s">
        <v>25</v>
      </c>
      <c r="D28" s="144" t="s">
        <v>1544</v>
      </c>
      <c r="E28" s="144" t="s">
        <v>504</v>
      </c>
      <c r="F28" s="144" t="s">
        <v>1152</v>
      </c>
      <c r="G28" s="144">
        <v>0</v>
      </c>
      <c r="H28" s="144">
        <v>4321</v>
      </c>
      <c r="I28" s="144" t="s">
        <v>488</v>
      </c>
      <c r="J28" s="144">
        <v>2026</v>
      </c>
      <c r="K28" s="144" t="s">
        <v>537</v>
      </c>
      <c r="L28" s="144" t="s">
        <v>516</v>
      </c>
      <c r="M28" s="144" t="s">
        <v>1545</v>
      </c>
      <c r="N28" s="144" t="s">
        <v>1150</v>
      </c>
      <c r="O28" s="144" t="s">
        <v>1153</v>
      </c>
    </row>
    <row r="29" spans="1:15" s="136" customFormat="1" ht="60" customHeight="1" x14ac:dyDescent="0.25">
      <c r="A29" s="145"/>
      <c r="B29" s="156" t="s">
        <v>1546</v>
      </c>
      <c r="C29" s="157" t="s">
        <v>15</v>
      </c>
      <c r="D29" s="144" t="s">
        <v>1547</v>
      </c>
      <c r="E29" s="144" t="s">
        <v>1547</v>
      </c>
      <c r="F29" s="144" t="s">
        <v>504</v>
      </c>
      <c r="G29" s="144" t="s">
        <v>504</v>
      </c>
      <c r="H29" s="144" t="s">
        <v>504</v>
      </c>
      <c r="I29" s="144" t="s">
        <v>490</v>
      </c>
      <c r="J29" s="144">
        <v>2023</v>
      </c>
      <c r="K29" s="144" t="s">
        <v>516</v>
      </c>
      <c r="L29" s="144" t="s">
        <v>516</v>
      </c>
      <c r="M29" s="144" t="s">
        <v>1547</v>
      </c>
      <c r="N29" s="144" t="s">
        <v>1148</v>
      </c>
      <c r="O29" s="144" t="s">
        <v>748</v>
      </c>
    </row>
    <row r="30" spans="1:15" s="136" customFormat="1" ht="60" customHeight="1" x14ac:dyDescent="0.25">
      <c r="A30" s="145"/>
      <c r="B30" s="156" t="s">
        <v>1546</v>
      </c>
      <c r="C30" s="157" t="s">
        <v>15</v>
      </c>
      <c r="D30" s="144" t="s">
        <v>1761</v>
      </c>
      <c r="E30" s="144" t="s">
        <v>1762</v>
      </c>
      <c r="F30" s="144" t="s">
        <v>504</v>
      </c>
      <c r="G30" s="144" t="s">
        <v>504</v>
      </c>
      <c r="H30" s="144" t="s">
        <v>504</v>
      </c>
      <c r="I30" s="144" t="s">
        <v>489</v>
      </c>
      <c r="J30" s="144">
        <v>2024</v>
      </c>
      <c r="K30" s="144" t="s">
        <v>516</v>
      </c>
      <c r="L30" s="144" t="s">
        <v>516</v>
      </c>
      <c r="M30" s="144" t="s">
        <v>1762</v>
      </c>
      <c r="N30" s="144" t="s">
        <v>1763</v>
      </c>
      <c r="O30" s="144" t="s">
        <v>1764</v>
      </c>
    </row>
    <row r="31" spans="1:15" s="136" customFormat="1" ht="60" customHeight="1" x14ac:dyDescent="0.25">
      <c r="A31" s="145"/>
      <c r="B31" s="156" t="s">
        <v>1546</v>
      </c>
      <c r="C31" s="157" t="s">
        <v>25</v>
      </c>
      <c r="D31" s="144" t="s">
        <v>1548</v>
      </c>
      <c r="E31" s="144" t="s">
        <v>504</v>
      </c>
      <c r="F31" s="144" t="s">
        <v>509</v>
      </c>
      <c r="G31" s="144">
        <v>0</v>
      </c>
      <c r="H31" s="144">
        <v>2060</v>
      </c>
      <c r="I31" s="144" t="s">
        <v>488</v>
      </c>
      <c r="J31" s="144">
        <v>2026</v>
      </c>
      <c r="K31" s="144" t="s">
        <v>537</v>
      </c>
      <c r="L31" s="144" t="s">
        <v>516</v>
      </c>
      <c r="M31" s="144" t="s">
        <v>1548</v>
      </c>
      <c r="N31" s="144" t="s">
        <v>1549</v>
      </c>
      <c r="O31" s="144" t="s">
        <v>1153</v>
      </c>
    </row>
    <row r="32" spans="1:15" s="136" customFormat="1" ht="60" customHeight="1" x14ac:dyDescent="0.25">
      <c r="A32" s="145"/>
      <c r="B32" s="156" t="s">
        <v>1546</v>
      </c>
      <c r="C32" s="157" t="s">
        <v>25</v>
      </c>
      <c r="D32" s="144" t="s">
        <v>1550</v>
      </c>
      <c r="E32" s="144" t="s">
        <v>504</v>
      </c>
      <c r="F32" s="144" t="s">
        <v>1551</v>
      </c>
      <c r="G32" s="144">
        <v>0</v>
      </c>
      <c r="H32" s="144">
        <v>1000</v>
      </c>
      <c r="I32" s="144" t="s">
        <v>488</v>
      </c>
      <c r="J32" s="144">
        <v>2026</v>
      </c>
      <c r="K32" s="144" t="s">
        <v>537</v>
      </c>
      <c r="L32" s="144" t="s">
        <v>516</v>
      </c>
      <c r="M32" s="144" t="s">
        <v>1552</v>
      </c>
      <c r="N32" s="144" t="s">
        <v>1549</v>
      </c>
      <c r="O32" s="144" t="s">
        <v>1153</v>
      </c>
    </row>
    <row r="33" spans="1:15" s="127" customFormat="1" ht="60" customHeight="1" x14ac:dyDescent="0.25">
      <c r="A33" s="145"/>
      <c r="B33" s="156" t="s">
        <v>822</v>
      </c>
      <c r="C33" s="157" t="s">
        <v>15</v>
      </c>
      <c r="D33" s="144" t="s">
        <v>1089</v>
      </c>
      <c r="E33" s="144" t="s">
        <v>1090</v>
      </c>
      <c r="F33" s="144" t="s">
        <v>504</v>
      </c>
      <c r="G33" s="144" t="s">
        <v>504</v>
      </c>
      <c r="H33" s="144" t="s">
        <v>504</v>
      </c>
      <c r="I33" s="144" t="s">
        <v>490</v>
      </c>
      <c r="J33" s="144">
        <v>2022</v>
      </c>
      <c r="K33" s="144" t="s">
        <v>1091</v>
      </c>
      <c r="L33" s="144" t="s">
        <v>779</v>
      </c>
      <c r="M33" s="144" t="s">
        <v>1092</v>
      </c>
      <c r="N33" s="144" t="s">
        <v>1093</v>
      </c>
      <c r="O33" s="144" t="s">
        <v>1094</v>
      </c>
    </row>
    <row r="34" spans="1:15" ht="60" customHeight="1" x14ac:dyDescent="0.25">
      <c r="A34" s="145"/>
      <c r="B34" s="156" t="s">
        <v>822</v>
      </c>
      <c r="C34" s="157" t="s">
        <v>15</v>
      </c>
      <c r="D34" s="144" t="s">
        <v>1095</v>
      </c>
      <c r="E34" s="144" t="s">
        <v>1096</v>
      </c>
      <c r="F34" s="144" t="s">
        <v>504</v>
      </c>
      <c r="G34" s="144" t="s">
        <v>504</v>
      </c>
      <c r="H34" s="144" t="s">
        <v>504</v>
      </c>
      <c r="I34" s="144" t="s">
        <v>490</v>
      </c>
      <c r="J34" s="144">
        <v>2025</v>
      </c>
      <c r="K34" s="144" t="s">
        <v>1769</v>
      </c>
      <c r="L34" s="144" t="s">
        <v>1097</v>
      </c>
      <c r="M34" s="144" t="s">
        <v>1098</v>
      </c>
      <c r="N34" s="144" t="s">
        <v>1099</v>
      </c>
      <c r="O34" s="144" t="s">
        <v>1100</v>
      </c>
    </row>
    <row r="35" spans="1:15" ht="60" customHeight="1" x14ac:dyDescent="0.25">
      <c r="A35" s="145"/>
      <c r="B35" s="156" t="s">
        <v>822</v>
      </c>
      <c r="C35" s="157" t="s">
        <v>25</v>
      </c>
      <c r="D35" s="144" t="s">
        <v>780</v>
      </c>
      <c r="E35" s="144" t="s">
        <v>781</v>
      </c>
      <c r="F35" s="144" t="s">
        <v>509</v>
      </c>
      <c r="G35" s="144">
        <v>0</v>
      </c>
      <c r="H35" s="144">
        <v>8</v>
      </c>
      <c r="I35" s="144" t="s">
        <v>490</v>
      </c>
      <c r="J35" s="144">
        <v>2026</v>
      </c>
      <c r="K35" s="144" t="s">
        <v>782</v>
      </c>
      <c r="L35" s="144" t="s">
        <v>512</v>
      </c>
      <c r="M35" s="144" t="s">
        <v>1101</v>
      </c>
      <c r="N35" s="144" t="s">
        <v>538</v>
      </c>
      <c r="O35" s="144" t="s">
        <v>539</v>
      </c>
    </row>
    <row r="36" spans="1:15" ht="60" customHeight="1" x14ac:dyDescent="0.25">
      <c r="A36" s="145"/>
      <c r="B36" s="156" t="s">
        <v>1800</v>
      </c>
      <c r="C36" s="157" t="s">
        <v>15</v>
      </c>
      <c r="D36" s="144" t="s">
        <v>543</v>
      </c>
      <c r="E36" s="144" t="s">
        <v>544</v>
      </c>
      <c r="F36" s="144" t="s">
        <v>504</v>
      </c>
      <c r="G36" s="144" t="s">
        <v>504</v>
      </c>
      <c r="H36" s="144" t="s">
        <v>504</v>
      </c>
      <c r="I36" s="144" t="s">
        <v>487</v>
      </c>
      <c r="J36" s="144">
        <v>2021</v>
      </c>
      <c r="K36" s="144" t="s">
        <v>514</v>
      </c>
      <c r="L36" s="144" t="s">
        <v>540</v>
      </c>
      <c r="M36" s="144" t="s">
        <v>544</v>
      </c>
      <c r="N36" s="144" t="s">
        <v>541</v>
      </c>
      <c r="O36" s="144" t="s">
        <v>383</v>
      </c>
    </row>
    <row r="37" spans="1:15" s="136" customFormat="1" ht="60" customHeight="1" x14ac:dyDescent="0.25">
      <c r="A37" s="145"/>
      <c r="B37" s="156" t="s">
        <v>1800</v>
      </c>
      <c r="C37" s="157" t="s">
        <v>15</v>
      </c>
      <c r="D37" s="144" t="s">
        <v>1474</v>
      </c>
      <c r="E37" s="144" t="s">
        <v>504</v>
      </c>
      <c r="F37" s="144" t="s">
        <v>608</v>
      </c>
      <c r="G37" s="144">
        <v>0</v>
      </c>
      <c r="H37" s="144">
        <v>50</v>
      </c>
      <c r="I37" s="144" t="s">
        <v>487</v>
      </c>
      <c r="J37" s="144">
        <v>2024</v>
      </c>
      <c r="K37" s="144" t="s">
        <v>1475</v>
      </c>
      <c r="L37" s="144" t="s">
        <v>1476</v>
      </c>
      <c r="M37" s="144" t="s">
        <v>1477</v>
      </c>
      <c r="N37" s="144" t="s">
        <v>541</v>
      </c>
      <c r="O37" s="144" t="s">
        <v>1478</v>
      </c>
    </row>
    <row r="38" spans="1:15" s="136" customFormat="1" ht="60" customHeight="1" x14ac:dyDescent="0.25">
      <c r="A38" s="145"/>
      <c r="B38" s="156" t="s">
        <v>1800</v>
      </c>
      <c r="C38" s="157" t="s">
        <v>15</v>
      </c>
      <c r="D38" s="144" t="s">
        <v>1479</v>
      </c>
      <c r="E38" s="144" t="s">
        <v>504</v>
      </c>
      <c r="F38" s="144" t="s">
        <v>509</v>
      </c>
      <c r="G38" s="144">
        <v>0</v>
      </c>
      <c r="H38" s="144">
        <v>10</v>
      </c>
      <c r="I38" s="144" t="s">
        <v>487</v>
      </c>
      <c r="J38" s="144">
        <v>2024</v>
      </c>
      <c r="K38" s="144" t="s">
        <v>1475</v>
      </c>
      <c r="L38" s="144" t="s">
        <v>1476</v>
      </c>
      <c r="M38" s="144" t="s">
        <v>1480</v>
      </c>
      <c r="N38" s="144" t="s">
        <v>541</v>
      </c>
      <c r="O38" s="144" t="s">
        <v>1478</v>
      </c>
    </row>
    <row r="39" spans="1:15" ht="60" customHeight="1" x14ac:dyDescent="0.25">
      <c r="A39" s="145"/>
      <c r="B39" s="156" t="s">
        <v>1800</v>
      </c>
      <c r="C39" s="157" t="s">
        <v>25</v>
      </c>
      <c r="D39" s="144" t="s">
        <v>1481</v>
      </c>
      <c r="E39" s="144" t="s">
        <v>1482</v>
      </c>
      <c r="F39" s="144" t="s">
        <v>542</v>
      </c>
      <c r="G39" s="144">
        <v>0</v>
      </c>
      <c r="H39" s="144">
        <v>59000</v>
      </c>
      <c r="I39" s="144" t="s">
        <v>488</v>
      </c>
      <c r="J39" s="144">
        <v>2026</v>
      </c>
      <c r="K39" s="144" t="s">
        <v>1483</v>
      </c>
      <c r="L39" s="144" t="s">
        <v>1476</v>
      </c>
      <c r="M39" s="144" t="s">
        <v>1484</v>
      </c>
      <c r="N39" s="144" t="s">
        <v>1485</v>
      </c>
      <c r="O39" s="144" t="s">
        <v>1478</v>
      </c>
    </row>
    <row r="40" spans="1:15" ht="60" customHeight="1" x14ac:dyDescent="0.25">
      <c r="A40" s="145"/>
      <c r="B40" s="156" t="s">
        <v>1801</v>
      </c>
      <c r="C40" s="157" t="s">
        <v>15</v>
      </c>
      <c r="D40" s="144" t="s">
        <v>1709</v>
      </c>
      <c r="E40" s="144" t="s">
        <v>1710</v>
      </c>
      <c r="F40" s="144"/>
      <c r="G40" s="144"/>
      <c r="H40" s="144"/>
      <c r="I40" s="144" t="s">
        <v>489</v>
      </c>
      <c r="J40" s="144">
        <v>2022</v>
      </c>
      <c r="K40" s="144" t="s">
        <v>1711</v>
      </c>
      <c r="L40" s="144" t="s">
        <v>507</v>
      </c>
      <c r="M40" s="144" t="s">
        <v>1712</v>
      </c>
      <c r="N40" s="144" t="s">
        <v>1713</v>
      </c>
      <c r="O40" s="144" t="s">
        <v>1714</v>
      </c>
    </row>
    <row r="41" spans="1:15" s="136" customFormat="1" ht="60" customHeight="1" x14ac:dyDescent="0.25">
      <c r="A41" s="145"/>
      <c r="B41" s="156" t="s">
        <v>824</v>
      </c>
      <c r="C41" s="157" t="s">
        <v>15</v>
      </c>
      <c r="D41" s="144" t="s">
        <v>1715</v>
      </c>
      <c r="E41" s="144" t="s">
        <v>1716</v>
      </c>
      <c r="F41" s="144" t="s">
        <v>615</v>
      </c>
      <c r="G41" s="144">
        <v>0</v>
      </c>
      <c r="H41" s="144">
        <v>11</v>
      </c>
      <c r="I41" s="144" t="s">
        <v>488</v>
      </c>
      <c r="J41" s="144">
        <v>2023</v>
      </c>
      <c r="K41" s="144" t="s">
        <v>546</v>
      </c>
      <c r="L41" s="144" t="s">
        <v>1717</v>
      </c>
      <c r="M41" s="144" t="s">
        <v>1718</v>
      </c>
      <c r="N41" s="144" t="s">
        <v>545</v>
      </c>
      <c r="O41" s="144" t="s">
        <v>1719</v>
      </c>
    </row>
    <row r="42" spans="1:15" ht="60" customHeight="1" x14ac:dyDescent="0.25">
      <c r="A42" s="145"/>
      <c r="B42" s="156" t="s">
        <v>824</v>
      </c>
      <c r="C42" s="157" t="s">
        <v>25</v>
      </c>
      <c r="D42" s="144" t="s">
        <v>1720</v>
      </c>
      <c r="E42" s="144"/>
      <c r="F42" s="144" t="s">
        <v>615</v>
      </c>
      <c r="G42" s="144">
        <v>0</v>
      </c>
      <c r="H42" s="144">
        <v>11</v>
      </c>
      <c r="I42" s="144" t="s">
        <v>488</v>
      </c>
      <c r="J42" s="144">
        <v>2026</v>
      </c>
      <c r="K42" s="144" t="s">
        <v>546</v>
      </c>
      <c r="L42" s="144" t="s">
        <v>1717</v>
      </c>
      <c r="M42" s="144" t="s">
        <v>1721</v>
      </c>
      <c r="N42" s="144" t="s">
        <v>545</v>
      </c>
      <c r="O42" s="144" t="s">
        <v>1722</v>
      </c>
    </row>
    <row r="43" spans="1:15" ht="60" customHeight="1" x14ac:dyDescent="0.25">
      <c r="A43" s="145"/>
      <c r="B43" s="156" t="s">
        <v>825</v>
      </c>
      <c r="C43" s="157" t="s">
        <v>15</v>
      </c>
      <c r="D43" s="144" t="s">
        <v>1723</v>
      </c>
      <c r="E43" s="144" t="s">
        <v>1710</v>
      </c>
      <c r="F43" s="144"/>
      <c r="G43" s="144"/>
      <c r="H43" s="144"/>
      <c r="I43" s="144" t="s">
        <v>489</v>
      </c>
      <c r="J43" s="144">
        <v>2022</v>
      </c>
      <c r="K43" s="144" t="s">
        <v>1711</v>
      </c>
      <c r="L43" s="144" t="s">
        <v>507</v>
      </c>
      <c r="M43" s="144" t="s">
        <v>1712</v>
      </c>
      <c r="N43" s="144" t="s">
        <v>1713</v>
      </c>
      <c r="O43" s="144" t="s">
        <v>1714</v>
      </c>
    </row>
    <row r="44" spans="1:15" s="136" customFormat="1" ht="60" customHeight="1" x14ac:dyDescent="0.25">
      <c r="A44" s="145"/>
      <c r="B44" s="147" t="s">
        <v>1749</v>
      </c>
      <c r="C44" s="157" t="s">
        <v>15</v>
      </c>
      <c r="D44" s="144" t="s">
        <v>1724</v>
      </c>
      <c r="E44" s="144" t="s">
        <v>1725</v>
      </c>
      <c r="F44" s="144" t="s">
        <v>509</v>
      </c>
      <c r="G44" s="144">
        <v>0</v>
      </c>
      <c r="H44" s="144">
        <v>16</v>
      </c>
      <c r="I44" s="144" t="s">
        <v>490</v>
      </c>
      <c r="J44" s="144">
        <v>2023</v>
      </c>
      <c r="K44" s="144" t="s">
        <v>1711</v>
      </c>
      <c r="L44" s="144" t="s">
        <v>1726</v>
      </c>
      <c r="M44" s="144" t="s">
        <v>1727</v>
      </c>
      <c r="N44" s="144" t="s">
        <v>545</v>
      </c>
      <c r="O44" s="144" t="s">
        <v>1728</v>
      </c>
    </row>
    <row r="45" spans="1:15" ht="60" customHeight="1" x14ac:dyDescent="0.25">
      <c r="A45" s="145"/>
      <c r="B45" s="147" t="s">
        <v>1749</v>
      </c>
      <c r="C45" s="157" t="s">
        <v>15</v>
      </c>
      <c r="D45" s="144" t="s">
        <v>1729</v>
      </c>
      <c r="E45" s="144" t="s">
        <v>1716</v>
      </c>
      <c r="F45" s="144" t="s">
        <v>615</v>
      </c>
      <c r="G45" s="144">
        <v>0</v>
      </c>
      <c r="H45" s="144">
        <v>16</v>
      </c>
      <c r="I45" s="144" t="s">
        <v>488</v>
      </c>
      <c r="J45" s="144">
        <v>2023</v>
      </c>
      <c r="K45" s="144" t="s">
        <v>546</v>
      </c>
      <c r="L45" s="144" t="s">
        <v>1717</v>
      </c>
      <c r="M45" s="144" t="s">
        <v>1730</v>
      </c>
      <c r="N45" s="144" t="s">
        <v>545</v>
      </c>
      <c r="O45" s="144" t="s">
        <v>1731</v>
      </c>
    </row>
    <row r="46" spans="1:15" ht="60" customHeight="1" x14ac:dyDescent="0.25">
      <c r="A46" s="145"/>
      <c r="B46" s="147" t="s">
        <v>1749</v>
      </c>
      <c r="C46" s="157" t="s">
        <v>25</v>
      </c>
      <c r="D46" s="144" t="s">
        <v>1732</v>
      </c>
      <c r="E46" s="144"/>
      <c r="F46" s="144" t="s">
        <v>615</v>
      </c>
      <c r="G46" s="144">
        <v>0</v>
      </c>
      <c r="H46" s="144">
        <v>16</v>
      </c>
      <c r="I46" s="144" t="s">
        <v>488</v>
      </c>
      <c r="J46" s="144">
        <v>2026</v>
      </c>
      <c r="K46" s="144" t="s">
        <v>546</v>
      </c>
      <c r="L46" s="144" t="s">
        <v>1717</v>
      </c>
      <c r="M46" s="144" t="s">
        <v>1733</v>
      </c>
      <c r="N46" s="144" t="s">
        <v>545</v>
      </c>
      <c r="O46" s="144" t="s">
        <v>1734</v>
      </c>
    </row>
    <row r="47" spans="1:15" ht="60" customHeight="1" x14ac:dyDescent="0.25">
      <c r="A47" s="145"/>
      <c r="B47" s="156" t="s">
        <v>826</v>
      </c>
      <c r="C47" s="157" t="s">
        <v>25</v>
      </c>
      <c r="D47" s="144" t="s">
        <v>1735</v>
      </c>
      <c r="E47" s="144"/>
      <c r="F47" s="144" t="s">
        <v>615</v>
      </c>
      <c r="G47" s="144">
        <v>0</v>
      </c>
      <c r="H47" s="144">
        <v>4</v>
      </c>
      <c r="I47" s="144" t="s">
        <v>487</v>
      </c>
      <c r="J47" s="144">
        <v>2024</v>
      </c>
      <c r="K47" s="144" t="s">
        <v>546</v>
      </c>
      <c r="L47" s="144" t="s">
        <v>1736</v>
      </c>
      <c r="M47" s="144" t="s">
        <v>1737</v>
      </c>
      <c r="N47" s="144" t="s">
        <v>545</v>
      </c>
      <c r="O47" s="144" t="s">
        <v>1738</v>
      </c>
    </row>
    <row r="48" spans="1:15" ht="60" customHeight="1" x14ac:dyDescent="0.25">
      <c r="A48" s="145"/>
      <c r="B48" s="156" t="s">
        <v>826</v>
      </c>
      <c r="C48" s="157" t="s">
        <v>25</v>
      </c>
      <c r="D48" s="144" t="s">
        <v>1739</v>
      </c>
      <c r="E48" s="144"/>
      <c r="F48" s="144" t="s">
        <v>615</v>
      </c>
      <c r="G48" s="144">
        <v>0</v>
      </c>
      <c r="H48" s="144" t="s">
        <v>1056</v>
      </c>
      <c r="I48" s="144" t="s">
        <v>488</v>
      </c>
      <c r="J48" s="144" t="s">
        <v>547</v>
      </c>
      <c r="K48" s="144" t="s">
        <v>546</v>
      </c>
      <c r="L48" s="144" t="s">
        <v>1736</v>
      </c>
      <c r="M48" s="144" t="s">
        <v>1740</v>
      </c>
      <c r="N48" s="144" t="s">
        <v>545</v>
      </c>
      <c r="O48" s="144" t="s">
        <v>1741</v>
      </c>
    </row>
    <row r="49" spans="1:15" ht="60" customHeight="1" x14ac:dyDescent="0.25">
      <c r="A49" s="145"/>
      <c r="B49" s="156" t="s">
        <v>827</v>
      </c>
      <c r="C49" s="157" t="s">
        <v>15</v>
      </c>
      <c r="D49" s="144" t="s">
        <v>1742</v>
      </c>
      <c r="E49" s="144" t="s">
        <v>1710</v>
      </c>
      <c r="F49" s="144"/>
      <c r="G49" s="144"/>
      <c r="H49" s="144"/>
      <c r="I49" s="144" t="s">
        <v>489</v>
      </c>
      <c r="J49" s="144">
        <v>2022</v>
      </c>
      <c r="K49" s="144" t="s">
        <v>1711</v>
      </c>
      <c r="L49" s="144" t="s">
        <v>507</v>
      </c>
      <c r="M49" s="144" t="s">
        <v>1743</v>
      </c>
      <c r="N49" s="144" t="s">
        <v>1713</v>
      </c>
      <c r="O49" s="144" t="s">
        <v>1714</v>
      </c>
    </row>
    <row r="50" spans="1:15" ht="60" customHeight="1" x14ac:dyDescent="0.25">
      <c r="A50" s="145"/>
      <c r="B50" s="156" t="s">
        <v>827</v>
      </c>
      <c r="C50" s="157" t="s">
        <v>15</v>
      </c>
      <c r="D50" s="144" t="s">
        <v>1744</v>
      </c>
      <c r="E50" s="144" t="s">
        <v>1710</v>
      </c>
      <c r="F50" s="144"/>
      <c r="G50" s="144"/>
      <c r="H50" s="144"/>
      <c r="I50" s="144" t="s">
        <v>487</v>
      </c>
      <c r="J50" s="144">
        <v>2023</v>
      </c>
      <c r="K50" s="144" t="s">
        <v>546</v>
      </c>
      <c r="L50" s="144" t="s">
        <v>507</v>
      </c>
      <c r="M50" s="144" t="s">
        <v>548</v>
      </c>
      <c r="N50" s="144" t="s">
        <v>545</v>
      </c>
      <c r="O50" s="144" t="s">
        <v>1745</v>
      </c>
    </row>
    <row r="51" spans="1:15" ht="60" customHeight="1" x14ac:dyDescent="0.25">
      <c r="A51" s="145"/>
      <c r="B51" s="147" t="s">
        <v>1750</v>
      </c>
      <c r="C51" s="157" t="s">
        <v>25</v>
      </c>
      <c r="D51" s="144" t="s">
        <v>1746</v>
      </c>
      <c r="E51" s="144"/>
      <c r="F51" s="144" t="s">
        <v>615</v>
      </c>
      <c r="G51" s="144">
        <v>0</v>
      </c>
      <c r="H51" s="144">
        <v>6</v>
      </c>
      <c r="I51" s="144" t="s">
        <v>488</v>
      </c>
      <c r="J51" s="144">
        <v>2026</v>
      </c>
      <c r="K51" s="144" t="s">
        <v>549</v>
      </c>
      <c r="L51" s="144" t="s">
        <v>550</v>
      </c>
      <c r="M51" s="144" t="s">
        <v>551</v>
      </c>
      <c r="N51" s="144" t="s">
        <v>545</v>
      </c>
      <c r="O51" s="144" t="s">
        <v>1747</v>
      </c>
    </row>
    <row r="52" spans="1:15" ht="60" customHeight="1" x14ac:dyDescent="0.25">
      <c r="A52" s="145"/>
      <c r="B52" s="156" t="s">
        <v>828</v>
      </c>
      <c r="C52" s="157" t="s">
        <v>15</v>
      </c>
      <c r="D52" s="144" t="s">
        <v>552</v>
      </c>
      <c r="E52" s="144" t="s">
        <v>553</v>
      </c>
      <c r="F52" s="144" t="s">
        <v>504</v>
      </c>
      <c r="G52" s="144" t="s">
        <v>504</v>
      </c>
      <c r="H52" s="144" t="s">
        <v>504</v>
      </c>
      <c r="I52" s="144" t="s">
        <v>489</v>
      </c>
      <c r="J52" s="144">
        <v>2022</v>
      </c>
      <c r="K52" s="144" t="s">
        <v>554</v>
      </c>
      <c r="L52" s="144" t="s">
        <v>555</v>
      </c>
      <c r="M52" s="144" t="s">
        <v>556</v>
      </c>
      <c r="N52" s="144" t="s">
        <v>1125</v>
      </c>
      <c r="O52" s="144" t="s">
        <v>557</v>
      </c>
    </row>
    <row r="53" spans="1:15" ht="60" customHeight="1" x14ac:dyDescent="0.25">
      <c r="A53" s="145"/>
      <c r="B53" s="156" t="s">
        <v>828</v>
      </c>
      <c r="C53" s="157" t="s">
        <v>15</v>
      </c>
      <c r="D53" s="144" t="s">
        <v>558</v>
      </c>
      <c r="E53" s="144" t="s">
        <v>559</v>
      </c>
      <c r="F53" s="144" t="s">
        <v>504</v>
      </c>
      <c r="G53" s="144" t="s">
        <v>504</v>
      </c>
      <c r="H53" s="144" t="s">
        <v>504</v>
      </c>
      <c r="I53" s="144" t="s">
        <v>488</v>
      </c>
      <c r="J53" s="144">
        <v>2022</v>
      </c>
      <c r="K53" s="144" t="s">
        <v>560</v>
      </c>
      <c r="L53" s="144" t="s">
        <v>516</v>
      </c>
      <c r="M53" s="144" t="s">
        <v>1126</v>
      </c>
      <c r="N53" s="144" t="s">
        <v>1125</v>
      </c>
      <c r="O53" s="144" t="s">
        <v>1127</v>
      </c>
    </row>
    <row r="54" spans="1:15" ht="60" customHeight="1" x14ac:dyDescent="0.25">
      <c r="A54" s="145"/>
      <c r="B54" s="156" t="s">
        <v>828</v>
      </c>
      <c r="C54" s="157" t="s">
        <v>15</v>
      </c>
      <c r="D54" s="144" t="s">
        <v>561</v>
      </c>
      <c r="E54" s="144" t="s">
        <v>562</v>
      </c>
      <c r="F54" s="144" t="s">
        <v>504</v>
      </c>
      <c r="G54" s="144" t="s">
        <v>504</v>
      </c>
      <c r="H54" s="144" t="s">
        <v>504</v>
      </c>
      <c r="I54" s="144" t="s">
        <v>1824</v>
      </c>
      <c r="J54" s="144">
        <v>2022</v>
      </c>
      <c r="K54" s="144" t="s">
        <v>560</v>
      </c>
      <c r="L54" s="144" t="s">
        <v>516</v>
      </c>
      <c r="M54" s="144" t="s">
        <v>1128</v>
      </c>
      <c r="N54" s="144" t="s">
        <v>1125</v>
      </c>
      <c r="O54" s="144" t="s">
        <v>1129</v>
      </c>
    </row>
    <row r="55" spans="1:15" s="136" customFormat="1" ht="60" customHeight="1" x14ac:dyDescent="0.25">
      <c r="A55" s="146"/>
      <c r="B55" s="156" t="s">
        <v>1358</v>
      </c>
      <c r="C55" s="157" t="s">
        <v>25</v>
      </c>
      <c r="D55" s="144" t="s">
        <v>563</v>
      </c>
      <c r="E55" s="144" t="s">
        <v>504</v>
      </c>
      <c r="F55" s="144" t="s">
        <v>564</v>
      </c>
      <c r="G55" s="144">
        <v>0</v>
      </c>
      <c r="H55" s="144">
        <v>3500</v>
      </c>
      <c r="I55" s="144" t="s">
        <v>489</v>
      </c>
      <c r="J55" s="144">
        <v>2024</v>
      </c>
      <c r="K55" s="144" t="s">
        <v>565</v>
      </c>
      <c r="L55" s="144" t="s">
        <v>566</v>
      </c>
      <c r="M55" s="144" t="s">
        <v>1130</v>
      </c>
      <c r="N55" s="144" t="s">
        <v>1825</v>
      </c>
      <c r="O55" s="144" t="s">
        <v>567</v>
      </c>
    </row>
    <row r="56" spans="1:15" ht="60" customHeight="1" x14ac:dyDescent="0.25">
      <c r="A56" s="145"/>
      <c r="B56" s="156" t="s">
        <v>1358</v>
      </c>
      <c r="C56" s="157" t="s">
        <v>25</v>
      </c>
      <c r="D56" s="144" t="s">
        <v>563</v>
      </c>
      <c r="E56" s="144" t="s">
        <v>504</v>
      </c>
      <c r="F56" s="144" t="s">
        <v>564</v>
      </c>
      <c r="G56" s="144">
        <v>0</v>
      </c>
      <c r="H56" s="144">
        <v>7000</v>
      </c>
      <c r="I56" s="144" t="s">
        <v>489</v>
      </c>
      <c r="J56" s="144">
        <v>2026</v>
      </c>
      <c r="K56" s="144" t="s">
        <v>565</v>
      </c>
      <c r="L56" s="144" t="s">
        <v>566</v>
      </c>
      <c r="M56" s="144" t="s">
        <v>1130</v>
      </c>
      <c r="N56" s="144" t="s">
        <v>1825</v>
      </c>
      <c r="O56" s="144" t="s">
        <v>567</v>
      </c>
    </row>
    <row r="57" spans="1:15" s="136" customFormat="1" ht="60" customHeight="1" x14ac:dyDescent="0.25">
      <c r="A57" s="146"/>
      <c r="B57" s="156" t="s">
        <v>1357</v>
      </c>
      <c r="C57" s="157" t="s">
        <v>25</v>
      </c>
      <c r="D57" s="144" t="s">
        <v>1826</v>
      </c>
      <c r="E57" s="144" t="s">
        <v>1827</v>
      </c>
      <c r="F57" s="144" t="s">
        <v>568</v>
      </c>
      <c r="G57" s="144">
        <v>0</v>
      </c>
      <c r="H57" s="144">
        <v>80</v>
      </c>
      <c r="I57" s="144" t="s">
        <v>489</v>
      </c>
      <c r="J57" s="144">
        <v>2024</v>
      </c>
      <c r="K57" s="144" t="s">
        <v>569</v>
      </c>
      <c r="L57" s="144" t="s">
        <v>570</v>
      </c>
      <c r="M57" s="144" t="s">
        <v>1828</v>
      </c>
      <c r="N57" s="144" t="s">
        <v>571</v>
      </c>
      <c r="O57" s="144" t="s">
        <v>572</v>
      </c>
    </row>
    <row r="58" spans="1:15" ht="60" customHeight="1" x14ac:dyDescent="0.25">
      <c r="A58" s="145"/>
      <c r="B58" s="156" t="s">
        <v>1357</v>
      </c>
      <c r="C58" s="157" t="s">
        <v>25</v>
      </c>
      <c r="D58" s="144" t="s">
        <v>1826</v>
      </c>
      <c r="E58" s="144" t="s">
        <v>1827</v>
      </c>
      <c r="F58" s="144" t="s">
        <v>568</v>
      </c>
      <c r="G58" s="144">
        <v>0</v>
      </c>
      <c r="H58" s="144">
        <v>200</v>
      </c>
      <c r="I58" s="144" t="s">
        <v>489</v>
      </c>
      <c r="J58" s="144">
        <v>2026</v>
      </c>
      <c r="K58" s="144" t="s">
        <v>569</v>
      </c>
      <c r="L58" s="144" t="s">
        <v>570</v>
      </c>
      <c r="M58" s="144" t="s">
        <v>1828</v>
      </c>
      <c r="N58" s="144" t="s">
        <v>571</v>
      </c>
      <c r="O58" s="144" t="s">
        <v>572</v>
      </c>
    </row>
    <row r="59" spans="1:15" s="136" customFormat="1" ht="60" customHeight="1" x14ac:dyDescent="0.25">
      <c r="A59" s="146"/>
      <c r="B59" s="156" t="s">
        <v>829</v>
      </c>
      <c r="C59" s="157" t="s">
        <v>25</v>
      </c>
      <c r="D59" s="144" t="s">
        <v>574</v>
      </c>
      <c r="E59" s="144" t="s">
        <v>504</v>
      </c>
      <c r="F59" s="144" t="s">
        <v>575</v>
      </c>
      <c r="G59" s="144">
        <v>0</v>
      </c>
      <c r="H59" s="144" t="s">
        <v>1829</v>
      </c>
      <c r="I59" s="144" t="s">
        <v>489</v>
      </c>
      <c r="J59" s="144">
        <v>2024</v>
      </c>
      <c r="K59" s="144" t="s">
        <v>576</v>
      </c>
      <c r="L59" s="144" t="s">
        <v>577</v>
      </c>
      <c r="M59" s="144" t="s">
        <v>1131</v>
      </c>
      <c r="N59" s="144" t="s">
        <v>571</v>
      </c>
      <c r="O59" s="144" t="s">
        <v>572</v>
      </c>
    </row>
    <row r="60" spans="1:15" s="127" customFormat="1" ht="60" customHeight="1" x14ac:dyDescent="0.25">
      <c r="A60" s="145"/>
      <c r="B60" s="156" t="s">
        <v>829</v>
      </c>
      <c r="C60" s="157" t="s">
        <v>25</v>
      </c>
      <c r="D60" s="144" t="s">
        <v>574</v>
      </c>
      <c r="E60" s="144" t="s">
        <v>504</v>
      </c>
      <c r="F60" s="144" t="s">
        <v>575</v>
      </c>
      <c r="G60" s="144">
        <v>0</v>
      </c>
      <c r="H60" s="144" t="s">
        <v>1830</v>
      </c>
      <c r="I60" s="144" t="s">
        <v>489</v>
      </c>
      <c r="J60" s="144">
        <v>2026</v>
      </c>
      <c r="K60" s="144" t="s">
        <v>576</v>
      </c>
      <c r="L60" s="144" t="s">
        <v>577</v>
      </c>
      <c r="M60" s="144" t="s">
        <v>1131</v>
      </c>
      <c r="N60" s="144" t="s">
        <v>571</v>
      </c>
      <c r="O60" s="144" t="s">
        <v>572</v>
      </c>
    </row>
    <row r="61" spans="1:15" ht="60" customHeight="1" x14ac:dyDescent="0.25">
      <c r="A61" s="145"/>
      <c r="B61" s="156" t="s">
        <v>829</v>
      </c>
      <c r="C61" s="157" t="s">
        <v>25</v>
      </c>
      <c r="D61" s="144" t="s">
        <v>1132</v>
      </c>
      <c r="E61" s="144" t="s">
        <v>504</v>
      </c>
      <c r="F61" s="144"/>
      <c r="G61" s="144"/>
      <c r="H61" s="144">
        <v>7500000</v>
      </c>
      <c r="I61" s="144" t="s">
        <v>489</v>
      </c>
      <c r="J61" s="144">
        <v>2026</v>
      </c>
      <c r="K61" s="144" t="s">
        <v>576</v>
      </c>
      <c r="L61" s="144" t="s">
        <v>577</v>
      </c>
      <c r="M61" s="144" t="s">
        <v>1133</v>
      </c>
      <c r="N61" s="144" t="s">
        <v>571</v>
      </c>
      <c r="O61" s="144" t="s">
        <v>1134</v>
      </c>
    </row>
    <row r="62" spans="1:15" s="136" customFormat="1" ht="60" customHeight="1" x14ac:dyDescent="0.25">
      <c r="A62" s="146"/>
      <c r="B62" s="156" t="s">
        <v>1356</v>
      </c>
      <c r="C62" s="157" t="s">
        <v>25</v>
      </c>
      <c r="D62" s="144" t="s">
        <v>578</v>
      </c>
      <c r="E62" s="144" t="s">
        <v>504</v>
      </c>
      <c r="F62" s="144" t="s">
        <v>575</v>
      </c>
      <c r="G62" s="144">
        <v>0</v>
      </c>
      <c r="H62" s="144">
        <v>51</v>
      </c>
      <c r="I62" s="144" t="s">
        <v>489</v>
      </c>
      <c r="J62" s="144">
        <v>2024</v>
      </c>
      <c r="K62" s="144" t="s">
        <v>517</v>
      </c>
      <c r="L62" s="144" t="s">
        <v>579</v>
      </c>
      <c r="M62" s="144" t="s">
        <v>580</v>
      </c>
      <c r="N62" s="144" t="s">
        <v>1553</v>
      </c>
      <c r="O62" s="144" t="s">
        <v>573</v>
      </c>
    </row>
    <row r="63" spans="1:15" ht="60" customHeight="1" x14ac:dyDescent="0.25">
      <c r="A63" s="145"/>
      <c r="B63" s="156" t="s">
        <v>1356</v>
      </c>
      <c r="C63" s="157" t="s">
        <v>25</v>
      </c>
      <c r="D63" s="144" t="s">
        <v>578</v>
      </c>
      <c r="E63" s="144" t="s">
        <v>504</v>
      </c>
      <c r="F63" s="144" t="s">
        <v>575</v>
      </c>
      <c r="G63" s="144">
        <v>0</v>
      </c>
      <c r="H63" s="144">
        <v>133</v>
      </c>
      <c r="I63" s="144" t="s">
        <v>489</v>
      </c>
      <c r="J63" s="144">
        <v>2024</v>
      </c>
      <c r="K63" s="144" t="s">
        <v>517</v>
      </c>
      <c r="L63" s="144" t="s">
        <v>579</v>
      </c>
      <c r="M63" s="144" t="s">
        <v>580</v>
      </c>
      <c r="N63" s="144" t="s">
        <v>1553</v>
      </c>
      <c r="O63" s="144" t="s">
        <v>573</v>
      </c>
    </row>
    <row r="64" spans="1:15" s="127" customFormat="1" ht="60" customHeight="1" x14ac:dyDescent="0.25">
      <c r="A64" s="145"/>
      <c r="B64" s="156" t="s">
        <v>1356</v>
      </c>
      <c r="C64" s="157" t="s">
        <v>25</v>
      </c>
      <c r="D64" s="144" t="s">
        <v>1132</v>
      </c>
      <c r="E64" s="144"/>
      <c r="F64" s="144"/>
      <c r="G64" s="144"/>
      <c r="H64" s="144">
        <v>37000000</v>
      </c>
      <c r="I64" s="144" t="s">
        <v>489</v>
      </c>
      <c r="J64" s="144">
        <v>2026</v>
      </c>
      <c r="K64" s="144" t="s">
        <v>517</v>
      </c>
      <c r="L64" s="144" t="s">
        <v>579</v>
      </c>
      <c r="M64" s="144" t="s">
        <v>1135</v>
      </c>
      <c r="N64" s="144" t="s">
        <v>1136</v>
      </c>
      <c r="O64" s="144" t="s">
        <v>1137</v>
      </c>
    </row>
    <row r="65" spans="1:15" s="127" customFormat="1" ht="60" customHeight="1" x14ac:dyDescent="0.25">
      <c r="A65" s="145"/>
      <c r="B65" s="156" t="s">
        <v>877</v>
      </c>
      <c r="C65" s="157" t="s">
        <v>15</v>
      </c>
      <c r="D65" s="144" t="s">
        <v>1062</v>
      </c>
      <c r="E65" s="144" t="s">
        <v>508</v>
      </c>
      <c r="F65" s="144" t="s">
        <v>504</v>
      </c>
      <c r="G65" s="144" t="s">
        <v>504</v>
      </c>
      <c r="H65" s="144" t="s">
        <v>504</v>
      </c>
      <c r="I65" s="144" t="s">
        <v>487</v>
      </c>
      <c r="J65" s="144" t="s">
        <v>1063</v>
      </c>
      <c r="K65" s="144" t="s">
        <v>504</v>
      </c>
      <c r="L65" s="144" t="s">
        <v>1064</v>
      </c>
      <c r="M65" s="144" t="s">
        <v>1065</v>
      </c>
      <c r="N65" s="144" t="s">
        <v>1066</v>
      </c>
      <c r="O65" s="144" t="s">
        <v>1067</v>
      </c>
    </row>
    <row r="66" spans="1:15" s="136" customFormat="1" ht="60" customHeight="1" x14ac:dyDescent="0.25">
      <c r="A66" s="145"/>
      <c r="B66" s="156" t="s">
        <v>1635</v>
      </c>
      <c r="C66" s="157" t="s">
        <v>25</v>
      </c>
      <c r="D66" s="144" t="s">
        <v>1636</v>
      </c>
      <c r="E66" s="144" t="s">
        <v>504</v>
      </c>
      <c r="F66" s="144" t="s">
        <v>608</v>
      </c>
      <c r="G66" s="144" t="s">
        <v>1637</v>
      </c>
      <c r="H66" s="144">
        <v>12</v>
      </c>
      <c r="I66" s="144" t="s">
        <v>1638</v>
      </c>
      <c r="J66" s="144">
        <v>2027</v>
      </c>
      <c r="K66" s="144" t="s">
        <v>1639</v>
      </c>
      <c r="L66" s="144" t="s">
        <v>1064</v>
      </c>
      <c r="M66" s="144" t="s">
        <v>1640</v>
      </c>
      <c r="N66" s="144" t="s">
        <v>1881</v>
      </c>
      <c r="O66" s="144" t="s">
        <v>1641</v>
      </c>
    </row>
    <row r="67" spans="1:15" s="136" customFormat="1" ht="60" customHeight="1" x14ac:dyDescent="0.25">
      <c r="A67" s="145"/>
      <c r="B67" s="156" t="s">
        <v>1635</v>
      </c>
      <c r="C67" s="157" t="s">
        <v>15</v>
      </c>
      <c r="D67" s="144" t="s">
        <v>1642</v>
      </c>
      <c r="E67" s="144" t="s">
        <v>508</v>
      </c>
      <c r="F67" s="144" t="s">
        <v>504</v>
      </c>
      <c r="G67" s="144" t="s">
        <v>504</v>
      </c>
      <c r="H67" s="144" t="s">
        <v>504</v>
      </c>
      <c r="I67" s="144" t="s">
        <v>1638</v>
      </c>
      <c r="J67" s="144">
        <v>2023</v>
      </c>
      <c r="K67" s="144" t="s">
        <v>504</v>
      </c>
      <c r="L67" s="144" t="s">
        <v>1064</v>
      </c>
      <c r="M67" s="144" t="s">
        <v>1643</v>
      </c>
      <c r="N67" s="144" t="s">
        <v>1882</v>
      </c>
      <c r="O67" s="144" t="s">
        <v>1067</v>
      </c>
    </row>
    <row r="68" spans="1:15" s="136" customFormat="1" ht="60" customHeight="1" x14ac:dyDescent="0.25">
      <c r="A68" s="145"/>
      <c r="B68" s="156" t="s">
        <v>1635</v>
      </c>
      <c r="C68" s="157" t="s">
        <v>15</v>
      </c>
      <c r="D68" s="144" t="s">
        <v>1883</v>
      </c>
      <c r="E68" s="144" t="s">
        <v>1884</v>
      </c>
      <c r="F68" s="144" t="s">
        <v>504</v>
      </c>
      <c r="G68" s="144"/>
      <c r="H68" s="144" t="s">
        <v>504</v>
      </c>
      <c r="I68" s="144" t="s">
        <v>1813</v>
      </c>
      <c r="J68" s="144" t="s">
        <v>1644</v>
      </c>
      <c r="K68" s="144"/>
      <c r="L68" s="144"/>
      <c r="M68" s="144" t="s">
        <v>1885</v>
      </c>
      <c r="N68" s="144" t="s">
        <v>1886</v>
      </c>
      <c r="O68" s="144" t="s">
        <v>1645</v>
      </c>
    </row>
    <row r="69" spans="1:15" s="136" customFormat="1" ht="60" customHeight="1" x14ac:dyDescent="0.25">
      <c r="A69" s="145"/>
      <c r="B69" s="156" t="s">
        <v>1635</v>
      </c>
      <c r="C69" s="157" t="s">
        <v>15</v>
      </c>
      <c r="D69" s="144" t="s">
        <v>1887</v>
      </c>
      <c r="E69" s="144" t="s">
        <v>1888</v>
      </c>
      <c r="F69" s="144" t="s">
        <v>504</v>
      </c>
      <c r="G69" s="144"/>
      <c r="H69" s="144" t="s">
        <v>504</v>
      </c>
      <c r="I69" s="144" t="s">
        <v>1813</v>
      </c>
      <c r="J69" s="144" t="s">
        <v>1644</v>
      </c>
      <c r="K69" s="144"/>
      <c r="L69" s="144" t="s">
        <v>1064</v>
      </c>
      <c r="M69" s="144" t="s">
        <v>1889</v>
      </c>
      <c r="N69" s="144" t="s">
        <v>1646</v>
      </c>
      <c r="O69" s="144" t="s">
        <v>1067</v>
      </c>
    </row>
    <row r="70" spans="1:15" ht="60" customHeight="1" x14ac:dyDescent="0.25">
      <c r="A70" s="145"/>
      <c r="B70" s="156" t="s">
        <v>878</v>
      </c>
      <c r="C70" s="157" t="s">
        <v>25</v>
      </c>
      <c r="D70" s="144" t="s">
        <v>1040</v>
      </c>
      <c r="E70" s="144" t="s">
        <v>615</v>
      </c>
      <c r="F70" s="144" t="s">
        <v>615</v>
      </c>
      <c r="G70" s="144">
        <v>0</v>
      </c>
      <c r="H70" s="144" t="s">
        <v>1647</v>
      </c>
      <c r="I70" s="144" t="s">
        <v>1685</v>
      </c>
      <c r="J70" s="144">
        <v>2026</v>
      </c>
      <c r="K70" s="144" t="s">
        <v>1041</v>
      </c>
      <c r="L70" s="144" t="s">
        <v>1648</v>
      </c>
      <c r="M70" s="144" t="s">
        <v>1890</v>
      </c>
      <c r="N70" s="144" t="s">
        <v>1042</v>
      </c>
      <c r="O70" s="144" t="s">
        <v>1649</v>
      </c>
    </row>
    <row r="71" spans="1:15" ht="60" customHeight="1" x14ac:dyDescent="0.25">
      <c r="A71" s="145"/>
      <c r="B71" s="156" t="s">
        <v>878</v>
      </c>
      <c r="C71" s="157" t="s">
        <v>25</v>
      </c>
      <c r="D71" s="144" t="s">
        <v>1650</v>
      </c>
      <c r="E71" s="144" t="s">
        <v>1651</v>
      </c>
      <c r="F71" s="144" t="s">
        <v>1651</v>
      </c>
      <c r="G71" s="144">
        <v>0</v>
      </c>
      <c r="H71" s="144" t="s">
        <v>1652</v>
      </c>
      <c r="I71" s="144" t="s">
        <v>1685</v>
      </c>
      <c r="J71" s="144">
        <v>2026</v>
      </c>
      <c r="K71" s="144" t="s">
        <v>1653</v>
      </c>
      <c r="L71" s="144" t="s">
        <v>1648</v>
      </c>
      <c r="M71" s="144" t="s">
        <v>1891</v>
      </c>
      <c r="N71" s="144" t="s">
        <v>1043</v>
      </c>
      <c r="O71" s="144" t="s">
        <v>1044</v>
      </c>
    </row>
    <row r="72" spans="1:15" s="136" customFormat="1" ht="60" customHeight="1" x14ac:dyDescent="0.25">
      <c r="A72" s="146"/>
      <c r="B72" s="156" t="s">
        <v>830</v>
      </c>
      <c r="C72" s="157" t="s">
        <v>25</v>
      </c>
      <c r="D72" s="144" t="s">
        <v>582</v>
      </c>
      <c r="E72" s="144" t="s">
        <v>504</v>
      </c>
      <c r="F72" s="144" t="s">
        <v>1554</v>
      </c>
      <c r="G72" s="144">
        <v>0</v>
      </c>
      <c r="H72" s="144">
        <v>1286</v>
      </c>
      <c r="I72" s="144" t="s">
        <v>489</v>
      </c>
      <c r="J72" s="144">
        <v>2024</v>
      </c>
      <c r="K72" s="144" t="s">
        <v>583</v>
      </c>
      <c r="L72" s="144" t="s">
        <v>584</v>
      </c>
      <c r="M72" s="144" t="s">
        <v>1831</v>
      </c>
      <c r="N72" s="144" t="s">
        <v>571</v>
      </c>
      <c r="O72" s="144" t="s">
        <v>573</v>
      </c>
    </row>
    <row r="73" spans="1:15" ht="60" customHeight="1" x14ac:dyDescent="0.25">
      <c r="A73" s="145"/>
      <c r="B73" s="156" t="s">
        <v>830</v>
      </c>
      <c r="C73" s="157" t="s">
        <v>25</v>
      </c>
      <c r="D73" s="144" t="s">
        <v>582</v>
      </c>
      <c r="E73" s="144" t="s">
        <v>504</v>
      </c>
      <c r="F73" s="144" t="s">
        <v>1554</v>
      </c>
      <c r="G73" s="144">
        <v>0</v>
      </c>
      <c r="H73" s="144">
        <v>3000</v>
      </c>
      <c r="I73" s="144" t="s">
        <v>489</v>
      </c>
      <c r="J73" s="144">
        <v>2026</v>
      </c>
      <c r="K73" s="144" t="s">
        <v>583</v>
      </c>
      <c r="L73" s="144" t="s">
        <v>584</v>
      </c>
      <c r="M73" s="144" t="s">
        <v>1831</v>
      </c>
      <c r="N73" s="144" t="s">
        <v>571</v>
      </c>
      <c r="O73" s="144" t="s">
        <v>573</v>
      </c>
    </row>
    <row r="74" spans="1:15" s="127" customFormat="1" ht="60" customHeight="1" x14ac:dyDescent="0.25">
      <c r="A74" s="145"/>
      <c r="B74" s="156" t="s">
        <v>1655</v>
      </c>
      <c r="C74" s="157" t="s">
        <v>1068</v>
      </c>
      <c r="D74" s="144" t="s">
        <v>1073</v>
      </c>
      <c r="E74" s="144" t="s">
        <v>504</v>
      </c>
      <c r="F74" s="144" t="s">
        <v>615</v>
      </c>
      <c r="G74" s="144">
        <v>0</v>
      </c>
      <c r="H74" s="144">
        <v>1000</v>
      </c>
      <c r="I74" s="144" t="s">
        <v>1685</v>
      </c>
      <c r="J74" s="144">
        <v>2026</v>
      </c>
      <c r="K74" s="144" t="s">
        <v>510</v>
      </c>
      <c r="L74" s="144" t="s">
        <v>1072</v>
      </c>
      <c r="M74" s="144" t="s">
        <v>1074</v>
      </c>
      <c r="N74" s="144" t="s">
        <v>1654</v>
      </c>
      <c r="O74" s="144" t="s">
        <v>1075</v>
      </c>
    </row>
    <row r="75" spans="1:15" s="136" customFormat="1" ht="60" customHeight="1" x14ac:dyDescent="0.25">
      <c r="A75" s="145"/>
      <c r="B75" s="156" t="s">
        <v>1778</v>
      </c>
      <c r="C75" s="157" t="s">
        <v>25</v>
      </c>
      <c r="D75" s="144" t="s">
        <v>1656</v>
      </c>
      <c r="E75" s="144" t="s">
        <v>615</v>
      </c>
      <c r="F75" s="144" t="s">
        <v>615</v>
      </c>
      <c r="G75" s="144">
        <v>0</v>
      </c>
      <c r="H75" s="144">
        <v>3500</v>
      </c>
      <c r="I75" s="144" t="s">
        <v>1685</v>
      </c>
      <c r="J75" s="144">
        <v>2026</v>
      </c>
      <c r="K75" s="144" t="s">
        <v>510</v>
      </c>
      <c r="L75" s="144" t="s">
        <v>1657</v>
      </c>
      <c r="M75" s="144" t="s">
        <v>1658</v>
      </c>
      <c r="N75" s="144" t="s">
        <v>1659</v>
      </c>
      <c r="O75" s="144" t="s">
        <v>1660</v>
      </c>
    </row>
    <row r="76" spans="1:15" s="136" customFormat="1" ht="60" customHeight="1" x14ac:dyDescent="0.25">
      <c r="A76" s="145"/>
      <c r="B76" s="156" t="s">
        <v>831</v>
      </c>
      <c r="C76" s="157" t="s">
        <v>25</v>
      </c>
      <c r="D76" s="144" t="s">
        <v>1661</v>
      </c>
      <c r="E76" s="144" t="s">
        <v>504</v>
      </c>
      <c r="F76" s="144" t="s">
        <v>608</v>
      </c>
      <c r="G76" s="144" t="s">
        <v>1662</v>
      </c>
      <c r="H76" s="144">
        <v>70</v>
      </c>
      <c r="I76" s="144" t="s">
        <v>1638</v>
      </c>
      <c r="J76" s="144">
        <v>2027</v>
      </c>
      <c r="K76" s="144" t="s">
        <v>1663</v>
      </c>
      <c r="L76" s="144" t="s">
        <v>1064</v>
      </c>
      <c r="M76" s="144" t="s">
        <v>1664</v>
      </c>
      <c r="N76" s="144" t="s">
        <v>1665</v>
      </c>
      <c r="O76" s="144" t="s">
        <v>1666</v>
      </c>
    </row>
    <row r="77" spans="1:15" s="136" customFormat="1" ht="60" customHeight="1" x14ac:dyDescent="0.25">
      <c r="A77" s="145"/>
      <c r="B77" s="156" t="s">
        <v>831</v>
      </c>
      <c r="C77" s="157" t="s">
        <v>15</v>
      </c>
      <c r="D77" s="144" t="s">
        <v>1076</v>
      </c>
      <c r="E77" s="144" t="s">
        <v>1077</v>
      </c>
      <c r="F77" s="144" t="s">
        <v>504</v>
      </c>
      <c r="G77" s="144" t="s">
        <v>504</v>
      </c>
      <c r="H77" s="144" t="s">
        <v>504</v>
      </c>
      <c r="I77" s="144" t="s">
        <v>1638</v>
      </c>
      <c r="J77" s="144">
        <v>2022</v>
      </c>
      <c r="K77" s="144" t="s">
        <v>504</v>
      </c>
      <c r="L77" s="144" t="s">
        <v>1064</v>
      </c>
      <c r="M77" s="144" t="s">
        <v>1892</v>
      </c>
      <c r="N77" s="144" t="s">
        <v>1667</v>
      </c>
      <c r="O77" s="144" t="s">
        <v>1078</v>
      </c>
    </row>
    <row r="78" spans="1:15" ht="60" customHeight="1" x14ac:dyDescent="0.25">
      <c r="A78" s="145"/>
      <c r="B78" s="156" t="s">
        <v>831</v>
      </c>
      <c r="C78" s="157" t="s">
        <v>15</v>
      </c>
      <c r="D78" s="144" t="s">
        <v>1668</v>
      </c>
      <c r="E78" s="144" t="s">
        <v>1077</v>
      </c>
      <c r="F78" s="144" t="s">
        <v>504</v>
      </c>
      <c r="G78" s="144" t="s">
        <v>504</v>
      </c>
      <c r="H78" s="144" t="s">
        <v>504</v>
      </c>
      <c r="I78" s="144" t="s">
        <v>1638</v>
      </c>
      <c r="J78" s="144">
        <v>2022</v>
      </c>
      <c r="K78" s="144" t="s">
        <v>513</v>
      </c>
      <c r="L78" s="144" t="s">
        <v>1657</v>
      </c>
      <c r="M78" s="144" t="s">
        <v>1669</v>
      </c>
      <c r="N78" s="144" t="s">
        <v>1667</v>
      </c>
      <c r="O78" s="144" t="s">
        <v>1078</v>
      </c>
    </row>
    <row r="79" spans="1:15" ht="60" customHeight="1" x14ac:dyDescent="0.25">
      <c r="A79" s="145"/>
      <c r="B79" s="156" t="s">
        <v>879</v>
      </c>
      <c r="C79" s="157" t="s">
        <v>1068</v>
      </c>
      <c r="D79" s="144" t="s">
        <v>1670</v>
      </c>
      <c r="E79" s="144" t="s">
        <v>504</v>
      </c>
      <c r="F79" s="144" t="s">
        <v>509</v>
      </c>
      <c r="G79" s="144">
        <v>0</v>
      </c>
      <c r="H79" s="144">
        <v>50000</v>
      </c>
      <c r="I79" s="144" t="s">
        <v>1685</v>
      </c>
      <c r="J79" s="144">
        <v>2026</v>
      </c>
      <c r="K79" s="144" t="s">
        <v>510</v>
      </c>
      <c r="L79" s="144" t="s">
        <v>1671</v>
      </c>
      <c r="M79" s="144" t="s">
        <v>1672</v>
      </c>
      <c r="N79" s="144" t="s">
        <v>1603</v>
      </c>
      <c r="O79" s="144" t="s">
        <v>1673</v>
      </c>
    </row>
    <row r="80" spans="1:15" s="136" customFormat="1" ht="60" customHeight="1" x14ac:dyDescent="0.25">
      <c r="A80" s="145"/>
      <c r="B80" s="156" t="s">
        <v>879</v>
      </c>
      <c r="C80" s="157" t="s">
        <v>25</v>
      </c>
      <c r="D80" s="144" t="s">
        <v>1674</v>
      </c>
      <c r="E80" s="144" t="s">
        <v>504</v>
      </c>
      <c r="F80" s="144" t="s">
        <v>509</v>
      </c>
      <c r="G80" s="144">
        <v>0</v>
      </c>
      <c r="H80" s="144">
        <v>42</v>
      </c>
      <c r="I80" s="144" t="s">
        <v>1685</v>
      </c>
      <c r="J80" s="144">
        <v>2026</v>
      </c>
      <c r="K80" s="144" t="s">
        <v>1070</v>
      </c>
      <c r="L80" s="144" t="s">
        <v>1675</v>
      </c>
      <c r="M80" s="144" t="s">
        <v>1676</v>
      </c>
      <c r="N80" s="144" t="s">
        <v>1677</v>
      </c>
      <c r="O80" s="144" t="s">
        <v>1678</v>
      </c>
    </row>
    <row r="81" spans="1:15" ht="60" customHeight="1" x14ac:dyDescent="0.25">
      <c r="A81" s="145"/>
      <c r="B81" s="156" t="s">
        <v>832</v>
      </c>
      <c r="C81" s="157" t="s">
        <v>25</v>
      </c>
      <c r="D81" s="144" t="s">
        <v>800</v>
      </c>
      <c r="E81" s="144" t="s">
        <v>504</v>
      </c>
      <c r="F81" s="144" t="s">
        <v>586</v>
      </c>
      <c r="G81" s="144"/>
      <c r="H81" s="144">
        <v>62900</v>
      </c>
      <c r="I81" s="144" t="s">
        <v>488</v>
      </c>
      <c r="J81" s="144" t="s">
        <v>547</v>
      </c>
      <c r="K81" s="144" t="s">
        <v>587</v>
      </c>
      <c r="L81" s="144" t="s">
        <v>588</v>
      </c>
      <c r="M81" s="144" t="s">
        <v>801</v>
      </c>
      <c r="N81" s="144" t="s">
        <v>545</v>
      </c>
      <c r="O81" s="144" t="s">
        <v>585</v>
      </c>
    </row>
    <row r="82" spans="1:15" ht="60" customHeight="1" x14ac:dyDescent="0.25">
      <c r="A82" s="145"/>
      <c r="B82" s="156" t="s">
        <v>832</v>
      </c>
      <c r="C82" s="157" t="s">
        <v>25</v>
      </c>
      <c r="D82" s="144" t="s">
        <v>802</v>
      </c>
      <c r="E82" s="144" t="s">
        <v>504</v>
      </c>
      <c r="F82" s="144" t="s">
        <v>589</v>
      </c>
      <c r="G82" s="144"/>
      <c r="H82" s="144">
        <v>6</v>
      </c>
      <c r="I82" s="144" t="s">
        <v>487</v>
      </c>
      <c r="J82" s="144">
        <v>2024</v>
      </c>
      <c r="K82" s="144" t="s">
        <v>590</v>
      </c>
      <c r="L82" s="144" t="s">
        <v>591</v>
      </c>
      <c r="M82" s="144" t="s">
        <v>801</v>
      </c>
      <c r="N82" s="144" t="s">
        <v>545</v>
      </c>
      <c r="O82" s="144" t="s">
        <v>592</v>
      </c>
    </row>
    <row r="83" spans="1:15" s="136" customFormat="1" ht="60" customHeight="1" x14ac:dyDescent="0.25">
      <c r="A83" s="145"/>
      <c r="B83" s="156" t="s">
        <v>1679</v>
      </c>
      <c r="C83" s="157" t="s">
        <v>15</v>
      </c>
      <c r="D83" s="144" t="s">
        <v>1680</v>
      </c>
      <c r="E83" s="144" t="s">
        <v>1681</v>
      </c>
      <c r="F83" s="144" t="s">
        <v>504</v>
      </c>
      <c r="G83" s="144" t="s">
        <v>504</v>
      </c>
      <c r="H83" s="144" t="s">
        <v>504</v>
      </c>
      <c r="I83" s="144" t="s">
        <v>1638</v>
      </c>
      <c r="J83" s="144">
        <v>2021</v>
      </c>
      <c r="K83" s="144" t="s">
        <v>1070</v>
      </c>
      <c r="L83" s="144" t="s">
        <v>1064</v>
      </c>
      <c r="M83" s="144" t="s">
        <v>1682</v>
      </c>
      <c r="N83" s="144" t="s">
        <v>1683</v>
      </c>
      <c r="O83" s="144" t="s">
        <v>1078</v>
      </c>
    </row>
    <row r="84" spans="1:15" s="136" customFormat="1" ht="60" customHeight="1" x14ac:dyDescent="0.25">
      <c r="A84" s="145"/>
      <c r="B84" s="156" t="s">
        <v>1679</v>
      </c>
      <c r="C84" s="157" t="s">
        <v>25</v>
      </c>
      <c r="D84" s="144" t="s">
        <v>1684</v>
      </c>
      <c r="E84" s="144" t="s">
        <v>504</v>
      </c>
      <c r="F84" s="144" t="s">
        <v>615</v>
      </c>
      <c r="G84" s="144" t="s">
        <v>504</v>
      </c>
      <c r="H84" s="144">
        <v>26620</v>
      </c>
      <c r="I84" s="144" t="s">
        <v>1685</v>
      </c>
      <c r="J84" s="144">
        <v>2023</v>
      </c>
      <c r="K84" s="144" t="s">
        <v>1070</v>
      </c>
      <c r="L84" s="144" t="s">
        <v>1064</v>
      </c>
      <c r="M84" s="144" t="s">
        <v>1893</v>
      </c>
      <c r="N84" s="144" t="s">
        <v>1686</v>
      </c>
      <c r="O84" s="144" t="s">
        <v>1687</v>
      </c>
    </row>
    <row r="85" spans="1:15" ht="60" customHeight="1" x14ac:dyDescent="0.25">
      <c r="A85" s="145"/>
      <c r="B85" s="156" t="s">
        <v>833</v>
      </c>
      <c r="C85" s="157" t="s">
        <v>15</v>
      </c>
      <c r="D85" s="144" t="s">
        <v>593</v>
      </c>
      <c r="E85" s="144" t="s">
        <v>594</v>
      </c>
      <c r="F85" s="144" t="s">
        <v>504</v>
      </c>
      <c r="G85" s="144" t="s">
        <v>504</v>
      </c>
      <c r="H85" s="144" t="s">
        <v>504</v>
      </c>
      <c r="I85" s="144" t="s">
        <v>487</v>
      </c>
      <c r="J85" s="144">
        <v>2021</v>
      </c>
      <c r="K85" s="144" t="s">
        <v>595</v>
      </c>
      <c r="L85" s="144" t="s">
        <v>596</v>
      </c>
      <c r="M85" s="144" t="s">
        <v>597</v>
      </c>
      <c r="N85" s="144" t="s">
        <v>598</v>
      </c>
      <c r="O85" s="144" t="s">
        <v>599</v>
      </c>
    </row>
    <row r="86" spans="1:15" ht="60" customHeight="1" x14ac:dyDescent="0.25">
      <c r="A86" s="145"/>
      <c r="B86" s="156" t="s">
        <v>833</v>
      </c>
      <c r="C86" s="157" t="s">
        <v>15</v>
      </c>
      <c r="D86" s="144" t="s">
        <v>600</v>
      </c>
      <c r="E86" s="144" t="s">
        <v>601</v>
      </c>
      <c r="F86" s="144" t="s">
        <v>504</v>
      </c>
      <c r="G86" s="144" t="s">
        <v>504</v>
      </c>
      <c r="H86" s="144" t="s">
        <v>504</v>
      </c>
      <c r="I86" s="144" t="s">
        <v>487</v>
      </c>
      <c r="J86" s="144">
        <v>2021</v>
      </c>
      <c r="K86" s="144" t="s">
        <v>602</v>
      </c>
      <c r="L86" s="144" t="s">
        <v>603</v>
      </c>
      <c r="M86" s="144" t="s">
        <v>604</v>
      </c>
      <c r="N86" s="144" t="s">
        <v>605</v>
      </c>
      <c r="O86" s="144" t="s">
        <v>606</v>
      </c>
    </row>
    <row r="87" spans="1:15" ht="60" customHeight="1" x14ac:dyDescent="0.25">
      <c r="A87" s="145"/>
      <c r="B87" s="156" t="s">
        <v>834</v>
      </c>
      <c r="C87" s="157" t="s">
        <v>25</v>
      </c>
      <c r="D87" s="144" t="s">
        <v>607</v>
      </c>
      <c r="E87" s="144" t="s">
        <v>504</v>
      </c>
      <c r="F87" s="144" t="s">
        <v>608</v>
      </c>
      <c r="G87" s="144">
        <v>6.27</v>
      </c>
      <c r="H87" s="144">
        <v>100</v>
      </c>
      <c r="I87" s="144" t="s">
        <v>487</v>
      </c>
      <c r="J87" s="144">
        <v>2025</v>
      </c>
      <c r="K87" s="144" t="s">
        <v>609</v>
      </c>
      <c r="L87" s="144" t="s">
        <v>610</v>
      </c>
      <c r="M87" s="144" t="s">
        <v>611</v>
      </c>
      <c r="N87" s="144" t="s">
        <v>612</v>
      </c>
      <c r="O87" s="144" t="s">
        <v>613</v>
      </c>
    </row>
    <row r="88" spans="1:15" ht="60" customHeight="1" x14ac:dyDescent="0.25">
      <c r="A88" s="145"/>
      <c r="B88" s="156" t="s">
        <v>835</v>
      </c>
      <c r="C88" s="157" t="s">
        <v>25</v>
      </c>
      <c r="D88" s="144" t="s">
        <v>614</v>
      </c>
      <c r="E88" s="144" t="s">
        <v>504</v>
      </c>
      <c r="F88" s="144" t="s">
        <v>615</v>
      </c>
      <c r="G88" s="144">
        <v>0</v>
      </c>
      <c r="H88" s="144" t="s">
        <v>616</v>
      </c>
      <c r="I88" s="144" t="s">
        <v>487</v>
      </c>
      <c r="J88" s="144">
        <v>2025</v>
      </c>
      <c r="K88" s="144" t="s">
        <v>617</v>
      </c>
      <c r="L88" s="144" t="s">
        <v>618</v>
      </c>
      <c r="M88" s="144" t="s">
        <v>619</v>
      </c>
      <c r="N88" s="144" t="s">
        <v>620</v>
      </c>
      <c r="O88" s="144" t="s">
        <v>621</v>
      </c>
    </row>
    <row r="89" spans="1:15" s="121" customFormat="1" ht="60" customHeight="1" x14ac:dyDescent="0.25">
      <c r="A89" s="145"/>
      <c r="B89" s="156" t="s">
        <v>836</v>
      </c>
      <c r="C89" s="157" t="s">
        <v>15</v>
      </c>
      <c r="D89" s="144" t="s">
        <v>1011</v>
      </c>
      <c r="E89" s="144" t="s">
        <v>1012</v>
      </c>
      <c r="F89" s="144" t="s">
        <v>1197</v>
      </c>
      <c r="G89" s="144" t="s">
        <v>1197</v>
      </c>
      <c r="H89" s="144" t="s">
        <v>1197</v>
      </c>
      <c r="I89" s="144" t="s">
        <v>487</v>
      </c>
      <c r="J89" s="144">
        <v>2023</v>
      </c>
      <c r="K89" s="144" t="s">
        <v>507</v>
      </c>
      <c r="L89" s="144" t="s">
        <v>507</v>
      </c>
      <c r="M89" s="144" t="s">
        <v>1013</v>
      </c>
      <c r="N89" s="144" t="s">
        <v>1014</v>
      </c>
      <c r="O89" s="144" t="s">
        <v>1015</v>
      </c>
    </row>
    <row r="90" spans="1:15" s="136" customFormat="1" ht="60" customHeight="1" x14ac:dyDescent="0.25">
      <c r="A90" s="145"/>
      <c r="B90" s="156" t="s">
        <v>837</v>
      </c>
      <c r="C90" s="157" t="s">
        <v>25</v>
      </c>
      <c r="D90" s="144" t="s">
        <v>768</v>
      </c>
      <c r="E90" s="144" t="s">
        <v>504</v>
      </c>
      <c r="F90" s="144" t="s">
        <v>1198</v>
      </c>
      <c r="G90" s="144">
        <v>0</v>
      </c>
      <c r="H90" s="144">
        <v>70</v>
      </c>
      <c r="I90" s="144" t="s">
        <v>487</v>
      </c>
      <c r="J90" s="144">
        <v>2022</v>
      </c>
      <c r="K90" s="144" t="s">
        <v>510</v>
      </c>
      <c r="L90" s="144" t="s">
        <v>622</v>
      </c>
      <c r="M90" s="144" t="s">
        <v>1604</v>
      </c>
      <c r="N90" s="144" t="s">
        <v>1605</v>
      </c>
      <c r="O90" s="144" t="s">
        <v>1606</v>
      </c>
    </row>
    <row r="91" spans="1:15" ht="60" customHeight="1" x14ac:dyDescent="0.25">
      <c r="A91" s="145"/>
      <c r="B91" s="156" t="s">
        <v>837</v>
      </c>
      <c r="C91" s="157" t="s">
        <v>25</v>
      </c>
      <c r="D91" s="144" t="s">
        <v>768</v>
      </c>
      <c r="E91" s="144" t="s">
        <v>504</v>
      </c>
      <c r="F91" s="144" t="s">
        <v>1198</v>
      </c>
      <c r="G91" s="144">
        <v>0</v>
      </c>
      <c r="H91" s="144">
        <v>234</v>
      </c>
      <c r="I91" s="144" t="s">
        <v>487</v>
      </c>
      <c r="J91" s="144">
        <v>2024</v>
      </c>
      <c r="K91" s="144" t="s">
        <v>510</v>
      </c>
      <c r="L91" s="144" t="s">
        <v>622</v>
      </c>
      <c r="M91" s="144" t="s">
        <v>1604</v>
      </c>
      <c r="N91" s="144" t="s">
        <v>1277</v>
      </c>
      <c r="O91" s="144" t="s">
        <v>1606</v>
      </c>
    </row>
    <row r="92" spans="1:15" s="136" customFormat="1" ht="60" customHeight="1" x14ac:dyDescent="0.25">
      <c r="A92" s="145"/>
      <c r="B92" s="156" t="s">
        <v>837</v>
      </c>
      <c r="C92" s="157" t="s">
        <v>25</v>
      </c>
      <c r="D92" s="144" t="s">
        <v>1212</v>
      </c>
      <c r="E92" s="144" t="s">
        <v>504</v>
      </c>
      <c r="F92" s="144" t="s">
        <v>509</v>
      </c>
      <c r="G92" s="144">
        <v>25</v>
      </c>
      <c r="H92" s="144">
        <v>32</v>
      </c>
      <c r="I92" s="144" t="s">
        <v>488</v>
      </c>
      <c r="J92" s="144">
        <v>2026</v>
      </c>
      <c r="K92" s="144" t="s">
        <v>1213</v>
      </c>
      <c r="L92" s="144" t="s">
        <v>1206</v>
      </c>
      <c r="M92" s="144" t="s">
        <v>1607</v>
      </c>
      <c r="N92" s="144" t="s">
        <v>1608</v>
      </c>
      <c r="O92" s="144" t="s">
        <v>1609</v>
      </c>
    </row>
    <row r="93" spans="1:15" s="136" customFormat="1" ht="60" customHeight="1" x14ac:dyDescent="0.25">
      <c r="A93" s="145"/>
      <c r="B93" s="156" t="s">
        <v>837</v>
      </c>
      <c r="C93" s="157" t="s">
        <v>25</v>
      </c>
      <c r="D93" s="144" t="s">
        <v>1217</v>
      </c>
      <c r="E93" s="144" t="s">
        <v>504</v>
      </c>
      <c r="F93" s="144" t="s">
        <v>509</v>
      </c>
      <c r="G93" s="144">
        <v>172</v>
      </c>
      <c r="H93" s="144">
        <v>193</v>
      </c>
      <c r="I93" s="144" t="s">
        <v>488</v>
      </c>
      <c r="J93" s="144">
        <v>2026</v>
      </c>
      <c r="K93" s="144" t="s">
        <v>1218</v>
      </c>
      <c r="L93" s="144" t="s">
        <v>1206</v>
      </c>
      <c r="M93" s="144" t="s">
        <v>1610</v>
      </c>
      <c r="N93" s="144" t="s">
        <v>1611</v>
      </c>
      <c r="O93" s="144" t="s">
        <v>1612</v>
      </c>
    </row>
    <row r="94" spans="1:15" s="136" customFormat="1" ht="60" customHeight="1" x14ac:dyDescent="0.25">
      <c r="A94" s="145"/>
      <c r="B94" s="156" t="s">
        <v>880</v>
      </c>
      <c r="C94" s="157" t="s">
        <v>15</v>
      </c>
      <c r="D94" s="144" t="s">
        <v>1613</v>
      </c>
      <c r="E94" s="144" t="s">
        <v>1614</v>
      </c>
      <c r="F94" s="144" t="s">
        <v>504</v>
      </c>
      <c r="G94" s="144" t="s">
        <v>504</v>
      </c>
      <c r="H94" s="144" t="s">
        <v>504</v>
      </c>
      <c r="I94" s="144" t="s">
        <v>487</v>
      </c>
      <c r="J94" s="144">
        <v>2022</v>
      </c>
      <c r="K94" s="144" t="s">
        <v>507</v>
      </c>
      <c r="L94" s="144" t="s">
        <v>507</v>
      </c>
      <c r="M94" s="144" t="s">
        <v>1615</v>
      </c>
      <c r="N94" s="144" t="s">
        <v>1616</v>
      </c>
      <c r="O94" s="144" t="s">
        <v>508</v>
      </c>
    </row>
    <row r="95" spans="1:15" s="136" customFormat="1" ht="60" customHeight="1" x14ac:dyDescent="0.25">
      <c r="A95" s="145"/>
      <c r="B95" s="156" t="s">
        <v>880</v>
      </c>
      <c r="C95" s="157" t="s">
        <v>15</v>
      </c>
      <c r="D95" s="144" t="s">
        <v>1617</v>
      </c>
      <c r="E95" s="144" t="s">
        <v>1618</v>
      </c>
      <c r="F95" s="144" t="s">
        <v>504</v>
      </c>
      <c r="G95" s="144" t="s">
        <v>504</v>
      </c>
      <c r="H95" s="144" t="s">
        <v>504</v>
      </c>
      <c r="I95" s="144" t="s">
        <v>487</v>
      </c>
      <c r="J95" s="144">
        <v>2024</v>
      </c>
      <c r="K95" s="144" t="s">
        <v>1619</v>
      </c>
      <c r="L95" s="144" t="s">
        <v>507</v>
      </c>
      <c r="M95" s="144" t="s">
        <v>1620</v>
      </c>
      <c r="N95" s="144" t="s">
        <v>1621</v>
      </c>
      <c r="O95" s="144" t="s">
        <v>1622</v>
      </c>
    </row>
    <row r="96" spans="1:15" s="121" customFormat="1" ht="60" customHeight="1" x14ac:dyDescent="0.25">
      <c r="A96" s="145"/>
      <c r="B96" s="156" t="s">
        <v>880</v>
      </c>
      <c r="C96" s="157" t="s">
        <v>25</v>
      </c>
      <c r="D96" s="144" t="s">
        <v>1025</v>
      </c>
      <c r="E96" s="144" t="s">
        <v>504</v>
      </c>
      <c r="F96" s="144" t="s">
        <v>509</v>
      </c>
      <c r="G96" s="144" t="s">
        <v>504</v>
      </c>
      <c r="H96" s="144">
        <v>1300</v>
      </c>
      <c r="I96" s="144" t="s">
        <v>488</v>
      </c>
      <c r="J96" s="144">
        <v>2026</v>
      </c>
      <c r="K96" s="144" t="s">
        <v>1026</v>
      </c>
      <c r="L96" s="144" t="s">
        <v>507</v>
      </c>
      <c r="M96" s="144" t="s">
        <v>1027</v>
      </c>
      <c r="N96" s="144" t="s">
        <v>1028</v>
      </c>
      <c r="O96" s="144" t="s">
        <v>1029</v>
      </c>
    </row>
    <row r="97" spans="1:15" s="121" customFormat="1" ht="60" customHeight="1" x14ac:dyDescent="0.25">
      <c r="A97" s="145"/>
      <c r="B97" s="156" t="s">
        <v>881</v>
      </c>
      <c r="C97" s="157" t="s">
        <v>15</v>
      </c>
      <c r="D97" s="144" t="s">
        <v>1016</v>
      </c>
      <c r="E97" s="144" t="s">
        <v>1017</v>
      </c>
      <c r="F97" s="144" t="s">
        <v>1197</v>
      </c>
      <c r="G97" s="144" t="s">
        <v>1197</v>
      </c>
      <c r="H97" s="144" t="s">
        <v>1197</v>
      </c>
      <c r="I97" s="144" t="s">
        <v>487</v>
      </c>
      <c r="J97" s="144">
        <v>2023</v>
      </c>
      <c r="K97" s="144" t="s">
        <v>1018</v>
      </c>
      <c r="L97" s="144" t="s">
        <v>1018</v>
      </c>
      <c r="M97" s="144" t="s">
        <v>1019</v>
      </c>
      <c r="N97" s="144" t="s">
        <v>1020</v>
      </c>
      <c r="O97" s="144" t="s">
        <v>1021</v>
      </c>
    </row>
    <row r="98" spans="1:15" ht="60" customHeight="1" x14ac:dyDescent="0.25">
      <c r="A98" s="145"/>
      <c r="B98" s="156" t="s">
        <v>881</v>
      </c>
      <c r="C98" s="157" t="s">
        <v>25</v>
      </c>
      <c r="D98" s="144" t="s">
        <v>623</v>
      </c>
      <c r="E98" s="144" t="s">
        <v>504</v>
      </c>
      <c r="F98" s="144" t="s">
        <v>509</v>
      </c>
      <c r="G98" s="144" t="s">
        <v>1197</v>
      </c>
      <c r="H98" s="144">
        <v>5</v>
      </c>
      <c r="I98" s="144" t="s">
        <v>488</v>
      </c>
      <c r="J98" s="144">
        <v>2026</v>
      </c>
      <c r="K98" s="144" t="s">
        <v>625</v>
      </c>
      <c r="L98" s="144" t="s">
        <v>769</v>
      </c>
      <c r="M98" s="144" t="s">
        <v>1022</v>
      </c>
      <c r="N98" s="144" t="s">
        <v>1023</v>
      </c>
      <c r="O98" s="144" t="s">
        <v>1024</v>
      </c>
    </row>
    <row r="99" spans="1:15" ht="60" customHeight="1" x14ac:dyDescent="0.25">
      <c r="A99" s="145"/>
      <c r="B99" s="156" t="s">
        <v>881</v>
      </c>
      <c r="C99" s="157" t="s">
        <v>25</v>
      </c>
      <c r="D99" s="144" t="s">
        <v>803</v>
      </c>
      <c r="E99" s="144" t="s">
        <v>504</v>
      </c>
      <c r="F99" s="144" t="s">
        <v>509</v>
      </c>
      <c r="G99" s="144" t="s">
        <v>1197</v>
      </c>
      <c r="H99" s="144">
        <v>5</v>
      </c>
      <c r="I99" s="144" t="s">
        <v>489</v>
      </c>
      <c r="J99" s="144">
        <v>2026</v>
      </c>
      <c r="K99" s="144" t="s">
        <v>531</v>
      </c>
      <c r="L99" s="144" t="s">
        <v>626</v>
      </c>
      <c r="M99" s="144" t="s">
        <v>804</v>
      </c>
      <c r="N99" s="144" t="s">
        <v>627</v>
      </c>
      <c r="O99" s="144" t="s">
        <v>1623</v>
      </c>
    </row>
    <row r="100" spans="1:15" s="127" customFormat="1" ht="60" customHeight="1" x14ac:dyDescent="0.25">
      <c r="A100" s="145"/>
      <c r="B100" s="156" t="s">
        <v>1806</v>
      </c>
      <c r="C100" s="157" t="s">
        <v>25</v>
      </c>
      <c r="D100" s="144" t="s">
        <v>628</v>
      </c>
      <c r="E100" s="144" t="s">
        <v>629</v>
      </c>
      <c r="F100" s="144" t="s">
        <v>504</v>
      </c>
      <c r="G100" s="144" t="s">
        <v>504</v>
      </c>
      <c r="H100" s="144" t="s">
        <v>504</v>
      </c>
      <c r="I100" s="144" t="s">
        <v>489</v>
      </c>
      <c r="J100" s="144">
        <v>2021</v>
      </c>
      <c r="K100" s="144" t="s">
        <v>504</v>
      </c>
      <c r="L100" s="144" t="s">
        <v>516</v>
      </c>
      <c r="M100" s="144" t="s">
        <v>1756</v>
      </c>
      <c r="N100" s="144" t="s">
        <v>1138</v>
      </c>
      <c r="O100" s="144" t="s">
        <v>1139</v>
      </c>
    </row>
    <row r="101" spans="1:15" s="127" customFormat="1" ht="60" customHeight="1" x14ac:dyDescent="0.25">
      <c r="A101" s="145"/>
      <c r="B101" s="156" t="s">
        <v>1806</v>
      </c>
      <c r="C101" s="157" t="s">
        <v>25</v>
      </c>
      <c r="D101" s="144" t="s">
        <v>1311</v>
      </c>
      <c r="E101" s="144" t="s">
        <v>1140</v>
      </c>
      <c r="F101" s="144" t="s">
        <v>1141</v>
      </c>
      <c r="G101" s="144" t="s">
        <v>1141</v>
      </c>
      <c r="H101" s="144" t="s">
        <v>1141</v>
      </c>
      <c r="I101" s="144" t="s">
        <v>1142</v>
      </c>
      <c r="J101" s="144" t="s">
        <v>1143</v>
      </c>
      <c r="K101" s="144" t="s">
        <v>1141</v>
      </c>
      <c r="L101" s="144" t="s">
        <v>1144</v>
      </c>
      <c r="M101" s="144" t="s">
        <v>1145</v>
      </c>
      <c r="N101" s="144" t="s">
        <v>1146</v>
      </c>
      <c r="O101" s="144" t="s">
        <v>1147</v>
      </c>
    </row>
    <row r="102" spans="1:15" ht="60" customHeight="1" x14ac:dyDescent="0.25">
      <c r="A102" s="145"/>
      <c r="B102" s="156" t="s">
        <v>1806</v>
      </c>
      <c r="C102" s="157" t="s">
        <v>15</v>
      </c>
      <c r="D102" s="144" t="s">
        <v>1832</v>
      </c>
      <c r="E102" s="144" t="s">
        <v>1833</v>
      </c>
      <c r="F102" s="144" t="s">
        <v>630</v>
      </c>
      <c r="G102" s="144">
        <v>0</v>
      </c>
      <c r="H102" s="144">
        <v>42900000</v>
      </c>
      <c r="I102" s="144" t="s">
        <v>488</v>
      </c>
      <c r="J102" s="144">
        <v>2022</v>
      </c>
      <c r="K102" s="144" t="s">
        <v>504</v>
      </c>
      <c r="L102" s="144" t="s">
        <v>523</v>
      </c>
      <c r="M102" s="144" t="s">
        <v>1834</v>
      </c>
      <c r="N102" s="144" t="s">
        <v>1835</v>
      </c>
      <c r="O102" s="144" t="s">
        <v>1836</v>
      </c>
    </row>
    <row r="103" spans="1:15" ht="60" customHeight="1" x14ac:dyDescent="0.25">
      <c r="A103" s="145"/>
      <c r="B103" s="156" t="s">
        <v>1806</v>
      </c>
      <c r="C103" s="157" t="s">
        <v>15</v>
      </c>
      <c r="D103" s="144" t="s">
        <v>1757</v>
      </c>
      <c r="E103" s="144" t="s">
        <v>1758</v>
      </c>
      <c r="F103" s="144" t="s">
        <v>509</v>
      </c>
      <c r="G103" s="144">
        <v>0</v>
      </c>
      <c r="H103" s="144">
        <v>245</v>
      </c>
      <c r="I103" s="144" t="s">
        <v>487</v>
      </c>
      <c r="J103" s="144">
        <v>2024</v>
      </c>
      <c r="K103" s="144" t="s">
        <v>510</v>
      </c>
      <c r="L103" s="144" t="s">
        <v>1555</v>
      </c>
      <c r="M103" s="144" t="s">
        <v>1759</v>
      </c>
      <c r="N103" s="144" t="s">
        <v>1556</v>
      </c>
      <c r="O103" s="144" t="s">
        <v>1557</v>
      </c>
    </row>
    <row r="104" spans="1:15" s="136" customFormat="1" ht="60" customHeight="1" x14ac:dyDescent="0.25">
      <c r="A104" s="145"/>
      <c r="B104" s="156" t="s">
        <v>1806</v>
      </c>
      <c r="C104" s="157" t="s">
        <v>15</v>
      </c>
      <c r="D104" s="144" t="s">
        <v>1757</v>
      </c>
      <c r="E104" s="144" t="s">
        <v>1758</v>
      </c>
      <c r="F104" s="144" t="s">
        <v>509</v>
      </c>
      <c r="G104" s="144">
        <v>0</v>
      </c>
      <c r="H104" s="144">
        <v>700</v>
      </c>
      <c r="I104" s="144" t="s">
        <v>488</v>
      </c>
      <c r="J104" s="144">
        <v>2026</v>
      </c>
      <c r="K104" s="144" t="s">
        <v>510</v>
      </c>
      <c r="L104" s="144" t="s">
        <v>1555</v>
      </c>
      <c r="M104" s="144" t="s">
        <v>1759</v>
      </c>
      <c r="N104" s="144" t="s">
        <v>1556</v>
      </c>
      <c r="O104" s="144" t="s">
        <v>1557</v>
      </c>
    </row>
    <row r="105" spans="1:15" s="127" customFormat="1" ht="60" customHeight="1" x14ac:dyDescent="0.25">
      <c r="A105" s="145"/>
      <c r="B105" s="156" t="s">
        <v>882</v>
      </c>
      <c r="C105" s="157" t="s">
        <v>15</v>
      </c>
      <c r="D105" s="144" t="s">
        <v>1323</v>
      </c>
      <c r="E105" s="144" t="s">
        <v>1324</v>
      </c>
      <c r="F105" s="144" t="s">
        <v>504</v>
      </c>
      <c r="G105" s="144" t="s">
        <v>504</v>
      </c>
      <c r="H105" s="144" t="s">
        <v>504</v>
      </c>
      <c r="I105" s="144" t="s">
        <v>487</v>
      </c>
      <c r="J105" s="144">
        <v>2021</v>
      </c>
      <c r="K105" s="144" t="s">
        <v>504</v>
      </c>
      <c r="L105" s="144" t="s">
        <v>631</v>
      </c>
      <c r="M105" s="144" t="s">
        <v>1325</v>
      </c>
      <c r="N105" s="144" t="s">
        <v>1326</v>
      </c>
      <c r="O105" s="144" t="s">
        <v>508</v>
      </c>
    </row>
    <row r="106" spans="1:15" s="127" customFormat="1" ht="60" customHeight="1" x14ac:dyDescent="0.25">
      <c r="A106" s="145"/>
      <c r="B106" s="156" t="s">
        <v>882</v>
      </c>
      <c r="C106" s="157" t="s">
        <v>15</v>
      </c>
      <c r="D106" s="144" t="s">
        <v>1327</v>
      </c>
      <c r="E106" s="144" t="s">
        <v>1328</v>
      </c>
      <c r="F106" s="144"/>
      <c r="G106" s="144"/>
      <c r="H106" s="144"/>
      <c r="I106" s="144" t="s">
        <v>489</v>
      </c>
      <c r="J106" s="144">
        <v>2022</v>
      </c>
      <c r="K106" s="144" t="s">
        <v>1329</v>
      </c>
      <c r="L106" s="144" t="s">
        <v>631</v>
      </c>
      <c r="M106" s="144" t="s">
        <v>1330</v>
      </c>
      <c r="N106" s="144" t="s">
        <v>1331</v>
      </c>
      <c r="O106" s="144" t="s">
        <v>1332</v>
      </c>
    </row>
    <row r="107" spans="1:15" ht="60" customHeight="1" x14ac:dyDescent="0.25">
      <c r="A107" s="145"/>
      <c r="B107" s="156" t="s">
        <v>882</v>
      </c>
      <c r="C107" s="157" t="s">
        <v>15</v>
      </c>
      <c r="D107" s="144" t="s">
        <v>1327</v>
      </c>
      <c r="E107" s="144" t="s">
        <v>1328</v>
      </c>
      <c r="F107" s="144"/>
      <c r="G107" s="144"/>
      <c r="H107" s="144"/>
      <c r="I107" s="144" t="s">
        <v>489</v>
      </c>
      <c r="J107" s="144">
        <v>2023</v>
      </c>
      <c r="K107" s="144" t="s">
        <v>1329</v>
      </c>
      <c r="L107" s="144" t="s">
        <v>631</v>
      </c>
      <c r="M107" s="144" t="s">
        <v>1330</v>
      </c>
      <c r="N107" s="144" t="s">
        <v>1331</v>
      </c>
      <c r="O107" s="144" t="s">
        <v>1332</v>
      </c>
    </row>
    <row r="108" spans="1:15" ht="60" customHeight="1" x14ac:dyDescent="0.25">
      <c r="A108" s="145"/>
      <c r="B108" s="156" t="s">
        <v>882</v>
      </c>
      <c r="C108" s="157" t="s">
        <v>25</v>
      </c>
      <c r="D108" s="144" t="s">
        <v>1045</v>
      </c>
      <c r="E108" s="144" t="s">
        <v>1333</v>
      </c>
      <c r="F108" s="144" t="s">
        <v>632</v>
      </c>
      <c r="G108" s="144" t="s">
        <v>504</v>
      </c>
      <c r="H108" s="144" t="s">
        <v>1337</v>
      </c>
      <c r="I108" s="144" t="s">
        <v>488</v>
      </c>
      <c r="J108" s="144">
        <v>2026</v>
      </c>
      <c r="K108" s="144" t="s">
        <v>537</v>
      </c>
      <c r="L108" s="144" t="s">
        <v>631</v>
      </c>
      <c r="M108" s="144" t="s">
        <v>1334</v>
      </c>
      <c r="N108" s="144" t="s">
        <v>1335</v>
      </c>
      <c r="O108" s="144" t="s">
        <v>1336</v>
      </c>
    </row>
    <row r="109" spans="1:15" s="136" customFormat="1" ht="60" customHeight="1" x14ac:dyDescent="0.25">
      <c r="A109" s="150"/>
      <c r="B109" s="166" t="s">
        <v>1855</v>
      </c>
      <c r="C109" s="157" t="s">
        <v>15</v>
      </c>
      <c r="D109" s="144" t="s">
        <v>1856</v>
      </c>
      <c r="E109" s="144" t="s">
        <v>506</v>
      </c>
      <c r="F109" s="144" t="s">
        <v>504</v>
      </c>
      <c r="G109" s="144" t="s">
        <v>504</v>
      </c>
      <c r="H109" s="144" t="s">
        <v>504</v>
      </c>
      <c r="I109" s="144" t="s">
        <v>487</v>
      </c>
      <c r="J109" s="144">
        <v>2022</v>
      </c>
      <c r="K109" s="144" t="s">
        <v>507</v>
      </c>
      <c r="L109" s="144" t="s">
        <v>507</v>
      </c>
      <c r="M109" s="144" t="s">
        <v>1857</v>
      </c>
      <c r="N109" s="144" t="s">
        <v>1858</v>
      </c>
      <c r="O109" s="144" t="s">
        <v>508</v>
      </c>
    </row>
    <row r="110" spans="1:15" s="136" customFormat="1" ht="60" customHeight="1" x14ac:dyDescent="0.25">
      <c r="A110" s="150"/>
      <c r="B110" s="166" t="s">
        <v>1855</v>
      </c>
      <c r="C110" s="157" t="s">
        <v>15</v>
      </c>
      <c r="D110" s="144" t="s">
        <v>1859</v>
      </c>
      <c r="E110" s="144" t="s">
        <v>1599</v>
      </c>
      <c r="F110" s="144" t="s">
        <v>504</v>
      </c>
      <c r="G110" s="144" t="s">
        <v>504</v>
      </c>
      <c r="H110" s="144" t="s">
        <v>504</v>
      </c>
      <c r="I110" s="144" t="s">
        <v>487</v>
      </c>
      <c r="J110" s="144">
        <v>2024</v>
      </c>
      <c r="K110" s="144" t="s">
        <v>507</v>
      </c>
      <c r="L110" s="144" t="s">
        <v>511</v>
      </c>
      <c r="M110" s="144" t="s">
        <v>1860</v>
      </c>
      <c r="N110" s="144" t="s">
        <v>1861</v>
      </c>
      <c r="O110" s="144" t="s">
        <v>1862</v>
      </c>
    </row>
    <row r="111" spans="1:15" s="136" customFormat="1" ht="60" customHeight="1" x14ac:dyDescent="0.25">
      <c r="A111" s="150"/>
      <c r="B111" s="166" t="s">
        <v>1855</v>
      </c>
      <c r="C111" s="157" t="s">
        <v>25</v>
      </c>
      <c r="D111" s="144" t="s">
        <v>1863</v>
      </c>
      <c r="E111" s="144" t="s">
        <v>504</v>
      </c>
      <c r="F111" s="144" t="s">
        <v>615</v>
      </c>
      <c r="G111" s="144">
        <v>0</v>
      </c>
      <c r="H111" s="144">
        <v>15</v>
      </c>
      <c r="I111" s="144" t="s">
        <v>487</v>
      </c>
      <c r="J111" s="144">
        <v>2025</v>
      </c>
      <c r="K111" s="144" t="s">
        <v>510</v>
      </c>
      <c r="L111" s="144" t="s">
        <v>511</v>
      </c>
      <c r="M111" s="144" t="s">
        <v>1864</v>
      </c>
      <c r="N111" s="144" t="s">
        <v>1865</v>
      </c>
      <c r="O111" s="144" t="s">
        <v>1866</v>
      </c>
    </row>
    <row r="112" spans="1:15" s="121" customFormat="1" ht="60" customHeight="1" x14ac:dyDescent="0.25">
      <c r="A112" s="145"/>
      <c r="B112" s="156" t="s">
        <v>838</v>
      </c>
      <c r="C112" s="157" t="s">
        <v>15</v>
      </c>
      <c r="D112" s="144" t="s">
        <v>1495</v>
      </c>
      <c r="E112" s="144" t="s">
        <v>935</v>
      </c>
      <c r="F112" s="144"/>
      <c r="G112" s="144"/>
      <c r="H112" s="144"/>
      <c r="I112" s="144" t="s">
        <v>487</v>
      </c>
      <c r="J112" s="144">
        <v>2021</v>
      </c>
      <c r="K112" s="144" t="s">
        <v>936</v>
      </c>
      <c r="L112" s="144" t="s">
        <v>633</v>
      </c>
      <c r="M112" s="144" t="s">
        <v>1496</v>
      </c>
      <c r="N112" s="144" t="s">
        <v>937</v>
      </c>
      <c r="O112" s="144" t="s">
        <v>938</v>
      </c>
    </row>
    <row r="113" spans="1:15" s="121" customFormat="1" ht="60" customHeight="1" x14ac:dyDescent="0.25">
      <c r="A113" s="145"/>
      <c r="B113" s="156" t="s">
        <v>838</v>
      </c>
      <c r="C113" s="157" t="s">
        <v>15</v>
      </c>
      <c r="D113" s="144" t="s">
        <v>1772</v>
      </c>
      <c r="E113" s="144" t="s">
        <v>939</v>
      </c>
      <c r="F113" s="144"/>
      <c r="G113" s="144"/>
      <c r="H113" s="144"/>
      <c r="I113" s="144" t="s">
        <v>487</v>
      </c>
      <c r="J113" s="144">
        <v>2021</v>
      </c>
      <c r="K113" s="144" t="s">
        <v>940</v>
      </c>
      <c r="L113" s="144" t="s">
        <v>633</v>
      </c>
      <c r="M113" s="144" t="s">
        <v>1773</v>
      </c>
      <c r="N113" s="144" t="s">
        <v>937</v>
      </c>
      <c r="O113" s="144" t="s">
        <v>1775</v>
      </c>
    </row>
    <row r="114" spans="1:15" s="136" customFormat="1" ht="60" customHeight="1" x14ac:dyDescent="0.25">
      <c r="A114" s="145"/>
      <c r="B114" s="156" t="s">
        <v>838</v>
      </c>
      <c r="C114" s="167" t="s">
        <v>25</v>
      </c>
      <c r="D114" s="167" t="s">
        <v>1907</v>
      </c>
      <c r="E114" s="144"/>
      <c r="F114" s="144" t="s">
        <v>1497</v>
      </c>
      <c r="G114" s="144" t="s">
        <v>1498</v>
      </c>
      <c r="H114" s="144" t="s">
        <v>1499</v>
      </c>
      <c r="I114" s="144" t="s">
        <v>487</v>
      </c>
      <c r="J114" s="144">
        <v>2021</v>
      </c>
      <c r="K114" s="144" t="s">
        <v>940</v>
      </c>
      <c r="L114" s="144" t="s">
        <v>633</v>
      </c>
      <c r="M114" s="144" t="s">
        <v>1908</v>
      </c>
      <c r="N114" s="144" t="s">
        <v>937</v>
      </c>
      <c r="O114" s="144" t="s">
        <v>1774</v>
      </c>
    </row>
    <row r="115" spans="1:15" s="121" customFormat="1" ht="60" customHeight="1" x14ac:dyDescent="0.25">
      <c r="A115" s="145"/>
      <c r="B115" s="156" t="s">
        <v>883</v>
      </c>
      <c r="C115" s="157" t="s">
        <v>15</v>
      </c>
      <c r="D115" s="167" t="s">
        <v>941</v>
      </c>
      <c r="E115" s="144" t="s">
        <v>1500</v>
      </c>
      <c r="F115" s="144" t="s">
        <v>504</v>
      </c>
      <c r="G115" s="144" t="s">
        <v>504</v>
      </c>
      <c r="H115" s="144" t="s">
        <v>504</v>
      </c>
      <c r="I115" s="144" t="s">
        <v>490</v>
      </c>
      <c r="J115" s="144">
        <v>2022</v>
      </c>
      <c r="K115" s="144" t="s">
        <v>942</v>
      </c>
      <c r="L115" s="144" t="s">
        <v>633</v>
      </c>
      <c r="M115" s="144" t="s">
        <v>1501</v>
      </c>
      <c r="N115" s="144" t="s">
        <v>943</v>
      </c>
      <c r="O115" s="144" t="s">
        <v>1502</v>
      </c>
    </row>
    <row r="116" spans="1:15" s="121" customFormat="1" ht="60" customHeight="1" x14ac:dyDescent="0.25">
      <c r="A116" s="145"/>
      <c r="B116" s="156" t="s">
        <v>883</v>
      </c>
      <c r="C116" s="157" t="s">
        <v>15</v>
      </c>
      <c r="D116" s="167" t="s">
        <v>944</v>
      </c>
      <c r="E116" s="144" t="s">
        <v>1503</v>
      </c>
      <c r="F116" s="144" t="s">
        <v>504</v>
      </c>
      <c r="G116" s="144" t="s">
        <v>504</v>
      </c>
      <c r="H116" s="144" t="s">
        <v>504</v>
      </c>
      <c r="I116" s="144" t="s">
        <v>487</v>
      </c>
      <c r="J116" s="144">
        <v>2022</v>
      </c>
      <c r="K116" s="144" t="s">
        <v>945</v>
      </c>
      <c r="L116" s="144" t="s">
        <v>633</v>
      </c>
      <c r="M116" s="144" t="s">
        <v>1504</v>
      </c>
      <c r="N116" s="144" t="s">
        <v>946</v>
      </c>
      <c r="O116" s="144" t="s">
        <v>947</v>
      </c>
    </row>
    <row r="117" spans="1:15" s="121" customFormat="1" ht="60" customHeight="1" x14ac:dyDescent="0.25">
      <c r="A117" s="145"/>
      <c r="B117" s="156" t="s">
        <v>883</v>
      </c>
      <c r="C117" s="167" t="s">
        <v>25</v>
      </c>
      <c r="D117" s="167" t="s">
        <v>948</v>
      </c>
      <c r="E117" s="144" t="s">
        <v>504</v>
      </c>
      <c r="F117" s="144" t="s">
        <v>949</v>
      </c>
      <c r="G117" s="144">
        <v>0</v>
      </c>
      <c r="H117" s="144">
        <v>63</v>
      </c>
      <c r="I117" s="144" t="s">
        <v>487</v>
      </c>
      <c r="J117" s="144">
        <v>2024</v>
      </c>
      <c r="K117" s="144" t="s">
        <v>950</v>
      </c>
      <c r="L117" s="144" t="s">
        <v>633</v>
      </c>
      <c r="M117" s="144" t="s">
        <v>1909</v>
      </c>
      <c r="N117" s="144" t="s">
        <v>951</v>
      </c>
      <c r="O117" s="144" t="s">
        <v>1505</v>
      </c>
    </row>
    <row r="118" spans="1:15" s="121" customFormat="1" ht="60" customHeight="1" x14ac:dyDescent="0.25">
      <c r="A118" s="145"/>
      <c r="B118" s="156" t="s">
        <v>883</v>
      </c>
      <c r="C118" s="157" t="s">
        <v>15</v>
      </c>
      <c r="D118" s="167" t="s">
        <v>952</v>
      </c>
      <c r="E118" s="144" t="s">
        <v>1506</v>
      </c>
      <c r="F118" s="144" t="s">
        <v>504</v>
      </c>
      <c r="G118" s="144" t="s">
        <v>504</v>
      </c>
      <c r="H118" s="144" t="s">
        <v>504</v>
      </c>
      <c r="I118" s="144" t="s">
        <v>488</v>
      </c>
      <c r="J118" s="144">
        <v>2022</v>
      </c>
      <c r="K118" s="144" t="s">
        <v>953</v>
      </c>
      <c r="L118" s="144" t="s">
        <v>633</v>
      </c>
      <c r="M118" s="144" t="s">
        <v>1507</v>
      </c>
      <c r="N118" s="144" t="s">
        <v>954</v>
      </c>
      <c r="O118" s="144" t="s">
        <v>1508</v>
      </c>
    </row>
    <row r="119" spans="1:15" s="121" customFormat="1" ht="60" customHeight="1" x14ac:dyDescent="0.25">
      <c r="A119" s="145"/>
      <c r="B119" s="156" t="s">
        <v>883</v>
      </c>
      <c r="C119" s="157" t="s">
        <v>15</v>
      </c>
      <c r="D119" s="167" t="s">
        <v>955</v>
      </c>
      <c r="E119" s="144" t="s">
        <v>1509</v>
      </c>
      <c r="F119" s="144" t="s">
        <v>504</v>
      </c>
      <c r="G119" s="144" t="s">
        <v>504</v>
      </c>
      <c r="H119" s="144" t="s">
        <v>504</v>
      </c>
      <c r="I119" s="144" t="s">
        <v>488</v>
      </c>
      <c r="J119" s="144">
        <v>2023</v>
      </c>
      <c r="K119" s="144" t="s">
        <v>945</v>
      </c>
      <c r="L119" s="144" t="s">
        <v>633</v>
      </c>
      <c r="M119" s="144" t="s">
        <v>1510</v>
      </c>
      <c r="N119" s="144" t="s">
        <v>946</v>
      </c>
      <c r="O119" s="144" t="s">
        <v>947</v>
      </c>
    </row>
    <row r="120" spans="1:15" ht="60" customHeight="1" x14ac:dyDescent="0.25">
      <c r="A120" s="145"/>
      <c r="B120" s="156" t="s">
        <v>883</v>
      </c>
      <c r="C120" s="167" t="s">
        <v>25</v>
      </c>
      <c r="D120" s="167" t="s">
        <v>956</v>
      </c>
      <c r="E120" s="144" t="s">
        <v>504</v>
      </c>
      <c r="F120" s="144" t="s">
        <v>634</v>
      </c>
      <c r="G120" s="144">
        <v>0</v>
      </c>
      <c r="H120" s="144">
        <v>259</v>
      </c>
      <c r="I120" s="144" t="s">
        <v>487</v>
      </c>
      <c r="J120" s="144">
        <v>2024</v>
      </c>
      <c r="K120" s="144" t="s">
        <v>942</v>
      </c>
      <c r="L120" s="144" t="s">
        <v>633</v>
      </c>
      <c r="M120" s="144" t="s">
        <v>1511</v>
      </c>
      <c r="N120" s="144" t="s">
        <v>957</v>
      </c>
      <c r="O120" s="144" t="s">
        <v>1512</v>
      </c>
    </row>
    <row r="121" spans="1:15" s="121" customFormat="1" ht="60" customHeight="1" x14ac:dyDescent="0.25">
      <c r="A121" s="145"/>
      <c r="B121" s="156" t="s">
        <v>874</v>
      </c>
      <c r="C121" s="157" t="s">
        <v>15</v>
      </c>
      <c r="D121" s="144" t="s">
        <v>958</v>
      </c>
      <c r="E121" s="144" t="s">
        <v>959</v>
      </c>
      <c r="F121" s="144" t="s">
        <v>504</v>
      </c>
      <c r="G121" s="144" t="s">
        <v>504</v>
      </c>
      <c r="H121" s="144" t="s">
        <v>504</v>
      </c>
      <c r="I121" s="144" t="s">
        <v>489</v>
      </c>
      <c r="J121" s="144">
        <v>2022</v>
      </c>
      <c r="K121" s="144" t="s">
        <v>953</v>
      </c>
      <c r="L121" s="144" t="s">
        <v>635</v>
      </c>
      <c r="M121" s="144" t="s">
        <v>960</v>
      </c>
      <c r="N121" s="144" t="s">
        <v>961</v>
      </c>
      <c r="O121" s="144" t="s">
        <v>962</v>
      </c>
    </row>
    <row r="122" spans="1:15" s="121" customFormat="1" ht="60" customHeight="1" x14ac:dyDescent="0.25">
      <c r="A122" s="145"/>
      <c r="B122" s="156" t="s">
        <v>874</v>
      </c>
      <c r="C122" s="157" t="s">
        <v>15</v>
      </c>
      <c r="D122" s="144" t="s">
        <v>963</v>
      </c>
      <c r="E122" s="144" t="s">
        <v>964</v>
      </c>
      <c r="F122" s="144" t="s">
        <v>504</v>
      </c>
      <c r="G122" s="144" t="s">
        <v>504</v>
      </c>
      <c r="H122" s="144" t="s">
        <v>504</v>
      </c>
      <c r="I122" s="144" t="s">
        <v>489</v>
      </c>
      <c r="J122" s="144">
        <v>2023</v>
      </c>
      <c r="K122" s="144" t="s">
        <v>953</v>
      </c>
      <c r="L122" s="144" t="s">
        <v>635</v>
      </c>
      <c r="M122" s="144" t="s">
        <v>965</v>
      </c>
      <c r="N122" s="144" t="s">
        <v>966</v>
      </c>
      <c r="O122" s="144" t="s">
        <v>1513</v>
      </c>
    </row>
    <row r="123" spans="1:15" ht="60" customHeight="1" x14ac:dyDescent="0.25">
      <c r="A123" s="145"/>
      <c r="B123" s="156" t="s">
        <v>874</v>
      </c>
      <c r="C123" s="157" t="s">
        <v>15</v>
      </c>
      <c r="D123" s="144" t="s">
        <v>967</v>
      </c>
      <c r="E123" s="144" t="s">
        <v>1514</v>
      </c>
      <c r="F123" s="144" t="s">
        <v>504</v>
      </c>
      <c r="G123" s="144" t="s">
        <v>504</v>
      </c>
      <c r="H123" s="144" t="s">
        <v>504</v>
      </c>
      <c r="I123" s="144" t="s">
        <v>487</v>
      </c>
      <c r="J123" s="144">
        <v>2024</v>
      </c>
      <c r="K123" s="144" t="s">
        <v>968</v>
      </c>
      <c r="L123" s="144" t="s">
        <v>635</v>
      </c>
      <c r="M123" s="144" t="s">
        <v>969</v>
      </c>
      <c r="N123" s="144" t="s">
        <v>970</v>
      </c>
      <c r="O123" s="144" t="s">
        <v>1515</v>
      </c>
    </row>
    <row r="124" spans="1:15" s="121" customFormat="1" ht="60" customHeight="1" x14ac:dyDescent="0.25">
      <c r="A124" s="145"/>
      <c r="B124" s="156" t="s">
        <v>884</v>
      </c>
      <c r="C124" s="157" t="s">
        <v>15</v>
      </c>
      <c r="D124" s="144" t="s">
        <v>971</v>
      </c>
      <c r="E124" s="144" t="s">
        <v>972</v>
      </c>
      <c r="F124" s="144" t="s">
        <v>504</v>
      </c>
      <c r="G124" s="144" t="s">
        <v>504</v>
      </c>
      <c r="H124" s="144" t="s">
        <v>504</v>
      </c>
      <c r="I124" s="144" t="s">
        <v>488</v>
      </c>
      <c r="J124" s="144">
        <v>2022</v>
      </c>
      <c r="K124" s="144" t="s">
        <v>973</v>
      </c>
      <c r="L124" s="144" t="s">
        <v>633</v>
      </c>
      <c r="M124" s="144" t="s">
        <v>974</v>
      </c>
      <c r="N124" s="144" t="s">
        <v>975</v>
      </c>
      <c r="O124" s="144" t="s">
        <v>976</v>
      </c>
    </row>
    <row r="125" spans="1:15" s="121" customFormat="1" ht="60" customHeight="1" x14ac:dyDescent="0.25">
      <c r="A125" s="145"/>
      <c r="B125" s="156" t="s">
        <v>884</v>
      </c>
      <c r="C125" s="157" t="s">
        <v>25</v>
      </c>
      <c r="D125" s="144" t="s">
        <v>977</v>
      </c>
      <c r="E125" s="144" t="s">
        <v>504</v>
      </c>
      <c r="F125" s="144" t="s">
        <v>978</v>
      </c>
      <c r="G125" s="144">
        <v>0</v>
      </c>
      <c r="H125" s="144">
        <v>18</v>
      </c>
      <c r="I125" s="144" t="s">
        <v>489</v>
      </c>
      <c r="J125" s="144">
        <v>2023</v>
      </c>
      <c r="K125" s="144" t="s">
        <v>945</v>
      </c>
      <c r="L125" s="144" t="s">
        <v>979</v>
      </c>
      <c r="M125" s="144" t="s">
        <v>1516</v>
      </c>
      <c r="N125" s="144" t="s">
        <v>980</v>
      </c>
      <c r="O125" s="144" t="s">
        <v>981</v>
      </c>
    </row>
    <row r="126" spans="1:15" ht="60" customHeight="1" x14ac:dyDescent="0.25">
      <c r="A126" s="145"/>
      <c r="B126" s="156" t="s">
        <v>884</v>
      </c>
      <c r="C126" s="157" t="s">
        <v>25</v>
      </c>
      <c r="D126" s="144" t="s">
        <v>1517</v>
      </c>
      <c r="E126" s="144" t="s">
        <v>504</v>
      </c>
      <c r="F126" s="144" t="s">
        <v>1518</v>
      </c>
      <c r="G126" s="144">
        <v>0</v>
      </c>
      <c r="H126" s="144">
        <v>852</v>
      </c>
      <c r="I126" s="144" t="s">
        <v>487</v>
      </c>
      <c r="J126" s="144">
        <v>2024</v>
      </c>
      <c r="K126" s="144" t="s">
        <v>942</v>
      </c>
      <c r="L126" s="144" t="s">
        <v>979</v>
      </c>
      <c r="M126" s="144" t="s">
        <v>1519</v>
      </c>
      <c r="N126" s="144" t="s">
        <v>982</v>
      </c>
      <c r="O126" s="144" t="s">
        <v>1520</v>
      </c>
    </row>
    <row r="127" spans="1:15" s="121" customFormat="1" ht="60" customHeight="1" x14ac:dyDescent="0.25">
      <c r="A127" s="145"/>
      <c r="B127" s="156" t="s">
        <v>1355</v>
      </c>
      <c r="C127" s="157" t="s">
        <v>15</v>
      </c>
      <c r="D127" s="144" t="s">
        <v>983</v>
      </c>
      <c r="E127" s="144" t="s">
        <v>1521</v>
      </c>
      <c r="F127" s="144" t="s">
        <v>504</v>
      </c>
      <c r="G127" s="144" t="s">
        <v>504</v>
      </c>
      <c r="H127" s="144" t="s">
        <v>504</v>
      </c>
      <c r="I127" s="144" t="s">
        <v>490</v>
      </c>
      <c r="J127" s="144">
        <v>2023</v>
      </c>
      <c r="K127" s="144" t="s">
        <v>984</v>
      </c>
      <c r="L127" s="144" t="s">
        <v>636</v>
      </c>
      <c r="M127" s="144" t="s">
        <v>985</v>
      </c>
      <c r="N127" s="144" t="s">
        <v>986</v>
      </c>
      <c r="O127" s="144" t="s">
        <v>987</v>
      </c>
    </row>
    <row r="128" spans="1:15" s="121" customFormat="1" ht="60" customHeight="1" x14ac:dyDescent="0.25">
      <c r="A128" s="145"/>
      <c r="B128" s="156" t="s">
        <v>1355</v>
      </c>
      <c r="C128" s="157" t="s">
        <v>15</v>
      </c>
      <c r="D128" s="144" t="s">
        <v>988</v>
      </c>
      <c r="E128" s="144" t="s">
        <v>989</v>
      </c>
      <c r="F128" s="144" t="s">
        <v>504</v>
      </c>
      <c r="G128" s="144" t="s">
        <v>504</v>
      </c>
      <c r="H128" s="144" t="s">
        <v>504</v>
      </c>
      <c r="I128" s="144" t="s">
        <v>490</v>
      </c>
      <c r="J128" s="144">
        <v>2024</v>
      </c>
      <c r="K128" s="144" t="s">
        <v>984</v>
      </c>
      <c r="L128" s="144" t="s">
        <v>636</v>
      </c>
      <c r="M128" s="144" t="s">
        <v>990</v>
      </c>
      <c r="N128" s="144" t="s">
        <v>1522</v>
      </c>
      <c r="O128" s="144" t="s">
        <v>991</v>
      </c>
    </row>
    <row r="129" spans="1:15" ht="60" customHeight="1" x14ac:dyDescent="0.25">
      <c r="A129" s="145"/>
      <c r="B129" s="156" t="s">
        <v>1355</v>
      </c>
      <c r="C129" s="157" t="s">
        <v>25</v>
      </c>
      <c r="D129" s="144" t="s">
        <v>1523</v>
      </c>
      <c r="E129" s="144" t="s">
        <v>504</v>
      </c>
      <c r="F129" s="144" t="s">
        <v>992</v>
      </c>
      <c r="G129" s="144">
        <v>0</v>
      </c>
      <c r="H129" s="144">
        <v>2</v>
      </c>
      <c r="I129" s="144" t="s">
        <v>489</v>
      </c>
      <c r="J129" s="144">
        <v>2025</v>
      </c>
      <c r="K129" s="144" t="s">
        <v>984</v>
      </c>
      <c r="L129" s="144" t="s">
        <v>636</v>
      </c>
      <c r="M129" s="144" t="s">
        <v>1524</v>
      </c>
      <c r="N129" s="144" t="s">
        <v>993</v>
      </c>
      <c r="O129" s="144" t="s">
        <v>994</v>
      </c>
    </row>
    <row r="130" spans="1:15" s="121" customFormat="1" ht="60" customHeight="1" x14ac:dyDescent="0.25">
      <c r="A130" s="145"/>
      <c r="B130" s="156" t="s">
        <v>1204</v>
      </c>
      <c r="C130" s="157" t="s">
        <v>15</v>
      </c>
      <c r="D130" s="144" t="s">
        <v>995</v>
      </c>
      <c r="E130" s="144" t="s">
        <v>1200</v>
      </c>
      <c r="F130" s="144" t="s">
        <v>504</v>
      </c>
      <c r="G130" s="144" t="s">
        <v>504</v>
      </c>
      <c r="H130" s="144" t="s">
        <v>504</v>
      </c>
      <c r="I130" s="144" t="s">
        <v>489</v>
      </c>
      <c r="J130" s="144">
        <v>2023</v>
      </c>
      <c r="K130" s="144" t="s">
        <v>996</v>
      </c>
      <c r="L130" s="144" t="s">
        <v>633</v>
      </c>
      <c r="M130" s="144" t="s">
        <v>997</v>
      </c>
      <c r="N130" s="144" t="s">
        <v>998</v>
      </c>
      <c r="O130" s="144" t="s">
        <v>999</v>
      </c>
    </row>
    <row r="131" spans="1:15" s="121" customFormat="1" ht="60" customHeight="1" x14ac:dyDescent="0.25">
      <c r="A131" s="145"/>
      <c r="B131" s="156" t="s">
        <v>1204</v>
      </c>
      <c r="C131" s="157" t="s">
        <v>15</v>
      </c>
      <c r="D131" s="144" t="s">
        <v>1000</v>
      </c>
      <c r="E131" s="144" t="s">
        <v>1001</v>
      </c>
      <c r="F131" s="144" t="s">
        <v>504</v>
      </c>
      <c r="G131" s="144" t="s">
        <v>504</v>
      </c>
      <c r="H131" s="144" t="s">
        <v>504</v>
      </c>
      <c r="I131" s="144" t="s">
        <v>487</v>
      </c>
      <c r="J131" s="144">
        <v>2023</v>
      </c>
      <c r="K131" s="144" t="s">
        <v>1002</v>
      </c>
      <c r="L131" s="144" t="s">
        <v>638</v>
      </c>
      <c r="M131" s="144" t="s">
        <v>1003</v>
      </c>
      <c r="N131" s="144" t="s">
        <v>1004</v>
      </c>
      <c r="O131" s="144" t="s">
        <v>1005</v>
      </c>
    </row>
    <row r="132" spans="1:15" s="136" customFormat="1" ht="60" customHeight="1" x14ac:dyDescent="0.25">
      <c r="A132" s="145"/>
      <c r="B132" s="156" t="s">
        <v>1204</v>
      </c>
      <c r="C132" s="157" t="s">
        <v>25</v>
      </c>
      <c r="D132" s="144" t="s">
        <v>1006</v>
      </c>
      <c r="E132" s="144" t="s">
        <v>778</v>
      </c>
      <c r="F132" s="144" t="s">
        <v>637</v>
      </c>
      <c r="G132" s="144">
        <v>22809</v>
      </c>
      <c r="H132" s="144">
        <v>10000</v>
      </c>
      <c r="I132" s="144" t="s">
        <v>1525</v>
      </c>
      <c r="J132" s="144">
        <v>2025</v>
      </c>
      <c r="K132" s="144" t="s">
        <v>1794</v>
      </c>
      <c r="L132" s="144" t="s">
        <v>638</v>
      </c>
      <c r="M132" s="144" t="s">
        <v>1526</v>
      </c>
      <c r="N132" s="144" t="s">
        <v>1007</v>
      </c>
      <c r="O132" s="144" t="s">
        <v>1008</v>
      </c>
    </row>
    <row r="133" spans="1:15" ht="60" customHeight="1" x14ac:dyDescent="0.25">
      <c r="A133" s="145"/>
      <c r="B133" s="156" t="s">
        <v>1204</v>
      </c>
      <c r="C133" s="157" t="s">
        <v>25</v>
      </c>
      <c r="D133" s="144" t="s">
        <v>1006</v>
      </c>
      <c r="E133" s="144" t="s">
        <v>778</v>
      </c>
      <c r="F133" s="144" t="s">
        <v>637</v>
      </c>
      <c r="G133" s="144">
        <v>22809</v>
      </c>
      <c r="H133" s="144">
        <v>20450</v>
      </c>
      <c r="I133" s="144" t="s">
        <v>488</v>
      </c>
      <c r="J133" s="144">
        <v>2026</v>
      </c>
      <c r="K133" s="144" t="s">
        <v>1794</v>
      </c>
      <c r="L133" s="144" t="s">
        <v>638</v>
      </c>
      <c r="M133" s="144" t="s">
        <v>1527</v>
      </c>
      <c r="N133" s="144" t="s">
        <v>1007</v>
      </c>
      <c r="O133" s="144" t="s">
        <v>1008</v>
      </c>
    </row>
    <row r="134" spans="1:15" s="127" customFormat="1" ht="60" customHeight="1" x14ac:dyDescent="0.25">
      <c r="A134" s="145"/>
      <c r="B134" s="156" t="s">
        <v>885</v>
      </c>
      <c r="C134" s="157" t="s">
        <v>25</v>
      </c>
      <c r="D134" s="144" t="s">
        <v>1376</v>
      </c>
      <c r="E134" s="144" t="s">
        <v>504</v>
      </c>
      <c r="F134" s="144" t="s">
        <v>509</v>
      </c>
      <c r="G134" s="144">
        <v>0</v>
      </c>
      <c r="H134" s="144">
        <v>3</v>
      </c>
      <c r="I134" s="144" t="s">
        <v>898</v>
      </c>
      <c r="J134" s="144">
        <v>2022</v>
      </c>
      <c r="K134" s="144" t="s">
        <v>1233</v>
      </c>
      <c r="L134" s="144" t="s">
        <v>639</v>
      </c>
      <c r="M134" s="144" t="s">
        <v>1377</v>
      </c>
      <c r="N134" s="144" t="s">
        <v>1378</v>
      </c>
      <c r="O134" s="144" t="s">
        <v>504</v>
      </c>
    </row>
    <row r="135" spans="1:15" s="127" customFormat="1" ht="60" customHeight="1" x14ac:dyDescent="0.25">
      <c r="A135" s="145"/>
      <c r="B135" s="156" t="s">
        <v>885</v>
      </c>
      <c r="C135" s="157" t="s">
        <v>15</v>
      </c>
      <c r="D135" s="144" t="s">
        <v>897</v>
      </c>
      <c r="E135" s="144" t="s">
        <v>1379</v>
      </c>
      <c r="F135" s="144" t="s">
        <v>504</v>
      </c>
      <c r="G135" s="144" t="s">
        <v>504</v>
      </c>
      <c r="H135" s="144" t="s">
        <v>504</v>
      </c>
      <c r="I135" s="144" t="s">
        <v>1380</v>
      </c>
      <c r="J135" s="144">
        <v>2026</v>
      </c>
      <c r="K135" s="144" t="s">
        <v>899</v>
      </c>
      <c r="L135" s="144" t="s">
        <v>900</v>
      </c>
      <c r="M135" s="144" t="s">
        <v>901</v>
      </c>
      <c r="N135" s="144" t="s">
        <v>775</v>
      </c>
      <c r="O135" s="144" t="s">
        <v>504</v>
      </c>
    </row>
    <row r="136" spans="1:15" ht="60" customHeight="1" x14ac:dyDescent="0.25">
      <c r="A136" s="145"/>
      <c r="B136" s="156" t="s">
        <v>885</v>
      </c>
      <c r="C136" s="157" t="s">
        <v>15</v>
      </c>
      <c r="D136" s="144" t="s">
        <v>1381</v>
      </c>
      <c r="E136" s="144" t="s">
        <v>1382</v>
      </c>
      <c r="F136" s="144" t="s">
        <v>504</v>
      </c>
      <c r="G136" s="144" t="s">
        <v>504</v>
      </c>
      <c r="H136" s="144" t="s">
        <v>504</v>
      </c>
      <c r="I136" s="144" t="s">
        <v>1380</v>
      </c>
      <c r="J136" s="144">
        <v>2026</v>
      </c>
      <c r="K136" s="144" t="s">
        <v>644</v>
      </c>
      <c r="L136" s="144" t="s">
        <v>645</v>
      </c>
      <c r="M136" s="144" t="s">
        <v>776</v>
      </c>
      <c r="N136" s="144" t="s">
        <v>777</v>
      </c>
      <c r="O136" s="144" t="s">
        <v>504</v>
      </c>
    </row>
    <row r="137" spans="1:15" ht="60" customHeight="1" x14ac:dyDescent="0.25">
      <c r="A137" s="145"/>
      <c r="B137" s="156" t="s">
        <v>885</v>
      </c>
      <c r="C137" s="157" t="s">
        <v>15</v>
      </c>
      <c r="D137" s="144" t="s">
        <v>1383</v>
      </c>
      <c r="E137" s="144" t="s">
        <v>913</v>
      </c>
      <c r="F137" s="144" t="s">
        <v>504</v>
      </c>
      <c r="G137" s="144" t="s">
        <v>504</v>
      </c>
      <c r="H137" s="144" t="s">
        <v>504</v>
      </c>
      <c r="I137" s="144" t="s">
        <v>1380</v>
      </c>
      <c r="J137" s="144">
        <v>2022</v>
      </c>
      <c r="K137" s="144" t="s">
        <v>644</v>
      </c>
      <c r="L137" s="144" t="s">
        <v>904</v>
      </c>
      <c r="M137" s="144" t="s">
        <v>1384</v>
      </c>
      <c r="N137" s="144" t="s">
        <v>774</v>
      </c>
      <c r="O137" s="144" t="s">
        <v>504</v>
      </c>
    </row>
    <row r="138" spans="1:15" ht="60" customHeight="1" x14ac:dyDescent="0.25">
      <c r="A138" s="145"/>
      <c r="B138" s="156" t="s">
        <v>1385</v>
      </c>
      <c r="C138" s="157" t="s">
        <v>15</v>
      </c>
      <c r="D138" s="144" t="s">
        <v>1386</v>
      </c>
      <c r="E138" s="144" t="s">
        <v>1387</v>
      </c>
      <c r="F138" s="144" t="s">
        <v>504</v>
      </c>
      <c r="G138" s="144" t="s">
        <v>504</v>
      </c>
      <c r="H138" s="144" t="s">
        <v>504</v>
      </c>
      <c r="I138" s="144" t="s">
        <v>898</v>
      </c>
      <c r="J138" s="144">
        <v>2022</v>
      </c>
      <c r="K138" s="144" t="s">
        <v>1388</v>
      </c>
      <c r="L138" s="144" t="s">
        <v>904</v>
      </c>
      <c r="M138" s="144" t="s">
        <v>1389</v>
      </c>
      <c r="N138" s="144" t="s">
        <v>774</v>
      </c>
      <c r="O138" s="144" t="s">
        <v>1390</v>
      </c>
    </row>
    <row r="139" spans="1:15" ht="60" customHeight="1" x14ac:dyDescent="0.25">
      <c r="A139" s="145"/>
      <c r="B139" s="156" t="s">
        <v>1385</v>
      </c>
      <c r="C139" s="157" t="s">
        <v>25</v>
      </c>
      <c r="D139" s="144" t="s">
        <v>902</v>
      </c>
      <c r="E139" s="144" t="s">
        <v>504</v>
      </c>
      <c r="F139" s="144" t="s">
        <v>615</v>
      </c>
      <c r="G139" s="144">
        <v>0</v>
      </c>
      <c r="H139" s="144">
        <v>3</v>
      </c>
      <c r="I139" s="144" t="s">
        <v>898</v>
      </c>
      <c r="J139" s="144">
        <v>2025</v>
      </c>
      <c r="K139" s="144" t="s">
        <v>903</v>
      </c>
      <c r="L139" s="144" t="s">
        <v>904</v>
      </c>
      <c r="M139" s="144" t="s">
        <v>905</v>
      </c>
      <c r="N139" s="144" t="s">
        <v>774</v>
      </c>
      <c r="O139" s="144" t="s">
        <v>1391</v>
      </c>
    </row>
    <row r="140" spans="1:15" ht="60" customHeight="1" x14ac:dyDescent="0.25">
      <c r="A140" s="145"/>
      <c r="B140" s="156" t="s">
        <v>1385</v>
      </c>
      <c r="C140" s="157" t="s">
        <v>15</v>
      </c>
      <c r="D140" s="144" t="s">
        <v>1392</v>
      </c>
      <c r="E140" s="144" t="s">
        <v>1393</v>
      </c>
      <c r="F140" s="144" t="s">
        <v>504</v>
      </c>
      <c r="G140" s="144" t="s">
        <v>504</v>
      </c>
      <c r="H140" s="144" t="s">
        <v>504</v>
      </c>
      <c r="I140" s="144" t="s">
        <v>898</v>
      </c>
      <c r="J140" s="144">
        <v>2025</v>
      </c>
      <c r="K140" s="144" t="s">
        <v>1394</v>
      </c>
      <c r="L140" s="144" t="s">
        <v>904</v>
      </c>
      <c r="M140" s="144" t="s">
        <v>1395</v>
      </c>
      <c r="N140" s="144" t="s">
        <v>774</v>
      </c>
      <c r="O140" s="144" t="s">
        <v>1396</v>
      </c>
    </row>
    <row r="141" spans="1:15" ht="60" customHeight="1" x14ac:dyDescent="0.25">
      <c r="A141" s="145"/>
      <c r="B141" s="156" t="s">
        <v>1397</v>
      </c>
      <c r="C141" s="157" t="s">
        <v>15</v>
      </c>
      <c r="D141" s="144" t="s">
        <v>1398</v>
      </c>
      <c r="E141" s="144" t="s">
        <v>1399</v>
      </c>
      <c r="F141" s="144" t="s">
        <v>504</v>
      </c>
      <c r="G141" s="144" t="s">
        <v>504</v>
      </c>
      <c r="H141" s="144" t="s">
        <v>504</v>
      </c>
      <c r="I141" s="144" t="s">
        <v>898</v>
      </c>
      <c r="J141" s="144">
        <v>2024</v>
      </c>
      <c r="K141" s="144" t="s">
        <v>1400</v>
      </c>
      <c r="L141" s="144" t="s">
        <v>1401</v>
      </c>
      <c r="M141" s="144" t="s">
        <v>1402</v>
      </c>
      <c r="N141" s="144" t="s">
        <v>774</v>
      </c>
      <c r="O141" s="144" t="s">
        <v>504</v>
      </c>
    </row>
    <row r="142" spans="1:15" ht="60" customHeight="1" x14ac:dyDescent="0.25">
      <c r="A142" s="145"/>
      <c r="B142" s="156" t="s">
        <v>1397</v>
      </c>
      <c r="C142" s="157" t="s">
        <v>25</v>
      </c>
      <c r="D142" s="144" t="s">
        <v>1403</v>
      </c>
      <c r="E142" s="144" t="s">
        <v>504</v>
      </c>
      <c r="F142" s="144" t="s">
        <v>615</v>
      </c>
      <c r="G142" s="144">
        <v>0</v>
      </c>
      <c r="H142" s="144">
        <v>10</v>
      </c>
      <c r="I142" s="144" t="s">
        <v>898</v>
      </c>
      <c r="J142" s="144">
        <v>2022</v>
      </c>
      <c r="K142" s="144" t="s">
        <v>1404</v>
      </c>
      <c r="L142" s="144" t="s">
        <v>1405</v>
      </c>
      <c r="M142" s="144" t="s">
        <v>1406</v>
      </c>
      <c r="N142" s="144" t="s">
        <v>774</v>
      </c>
      <c r="O142" s="144" t="s">
        <v>504</v>
      </c>
    </row>
    <row r="143" spans="1:15" ht="60" customHeight="1" x14ac:dyDescent="0.25">
      <c r="A143" s="145"/>
      <c r="B143" s="156" t="s">
        <v>1397</v>
      </c>
      <c r="C143" s="157" t="s">
        <v>25</v>
      </c>
      <c r="D143" s="144" t="s">
        <v>906</v>
      </c>
      <c r="E143" s="144" t="s">
        <v>504</v>
      </c>
      <c r="F143" s="144" t="s">
        <v>615</v>
      </c>
      <c r="G143" s="144">
        <v>0</v>
      </c>
      <c r="H143" s="144">
        <v>10</v>
      </c>
      <c r="I143" s="144" t="s">
        <v>1380</v>
      </c>
      <c r="J143" s="144">
        <v>2026</v>
      </c>
      <c r="K143" s="144" t="s">
        <v>907</v>
      </c>
      <c r="L143" s="144" t="s">
        <v>641</v>
      </c>
      <c r="M143" s="144" t="s">
        <v>908</v>
      </c>
      <c r="N143" s="144" t="s">
        <v>774</v>
      </c>
      <c r="O143" s="144" t="s">
        <v>504</v>
      </c>
    </row>
    <row r="144" spans="1:15" ht="60" customHeight="1" x14ac:dyDescent="0.25">
      <c r="A144" s="145"/>
      <c r="B144" s="156" t="s">
        <v>1407</v>
      </c>
      <c r="C144" s="157" t="s">
        <v>15</v>
      </c>
      <c r="D144" s="144" t="s">
        <v>1398</v>
      </c>
      <c r="E144" s="144" t="s">
        <v>1399</v>
      </c>
      <c r="F144" s="144" t="s">
        <v>504</v>
      </c>
      <c r="G144" s="144" t="s">
        <v>504</v>
      </c>
      <c r="H144" s="144" t="s">
        <v>504</v>
      </c>
      <c r="I144" s="144" t="s">
        <v>898</v>
      </c>
      <c r="J144" s="144">
        <v>2024</v>
      </c>
      <c r="K144" s="144" t="s">
        <v>1400</v>
      </c>
      <c r="L144" s="144" t="s">
        <v>1401</v>
      </c>
      <c r="M144" s="144" t="s">
        <v>1402</v>
      </c>
      <c r="N144" s="144" t="s">
        <v>774</v>
      </c>
      <c r="O144" s="144" t="s">
        <v>504</v>
      </c>
    </row>
    <row r="145" spans="1:15" ht="60" customHeight="1" x14ac:dyDescent="0.25">
      <c r="A145" s="145"/>
      <c r="B145" s="156" t="s">
        <v>1407</v>
      </c>
      <c r="C145" s="157" t="s">
        <v>25</v>
      </c>
      <c r="D145" s="144" t="s">
        <v>909</v>
      </c>
      <c r="E145" s="144" t="s">
        <v>504</v>
      </c>
      <c r="F145" s="144" t="s">
        <v>615</v>
      </c>
      <c r="G145" s="144">
        <v>0</v>
      </c>
      <c r="H145" s="144">
        <v>40</v>
      </c>
      <c r="I145" s="144" t="s">
        <v>1380</v>
      </c>
      <c r="J145" s="144">
        <v>2026</v>
      </c>
      <c r="K145" s="144" t="s">
        <v>910</v>
      </c>
      <c r="L145" s="144" t="s">
        <v>641</v>
      </c>
      <c r="M145" s="144" t="s">
        <v>911</v>
      </c>
      <c r="N145" s="144" t="s">
        <v>912</v>
      </c>
      <c r="O145" s="144" t="s">
        <v>504</v>
      </c>
    </row>
    <row r="146" spans="1:15" ht="60" customHeight="1" x14ac:dyDescent="0.25">
      <c r="A146" s="145"/>
      <c r="B146" s="156" t="s">
        <v>1343</v>
      </c>
      <c r="C146" s="157" t="s">
        <v>15</v>
      </c>
      <c r="D146" s="144" t="s">
        <v>1408</v>
      </c>
      <c r="E146" s="144" t="s">
        <v>913</v>
      </c>
      <c r="F146" s="144" t="s">
        <v>504</v>
      </c>
      <c r="G146" s="144" t="s">
        <v>504</v>
      </c>
      <c r="H146" s="144" t="s">
        <v>504</v>
      </c>
      <c r="I146" s="144" t="s">
        <v>896</v>
      </c>
      <c r="J146" s="144">
        <v>2022</v>
      </c>
      <c r="K146" s="144" t="s">
        <v>914</v>
      </c>
      <c r="L146" s="144" t="s">
        <v>915</v>
      </c>
      <c r="M146" s="144" t="s">
        <v>1776</v>
      </c>
      <c r="N146" s="144" t="s">
        <v>916</v>
      </c>
      <c r="O146" s="144" t="s">
        <v>504</v>
      </c>
    </row>
    <row r="147" spans="1:15" ht="60" customHeight="1" x14ac:dyDescent="0.25">
      <c r="A147" s="145"/>
      <c r="B147" s="156" t="s">
        <v>1343</v>
      </c>
      <c r="C147" s="157" t="s">
        <v>15</v>
      </c>
      <c r="D147" s="144" t="s">
        <v>1409</v>
      </c>
      <c r="E147" s="144" t="s">
        <v>1410</v>
      </c>
      <c r="F147" s="144" t="s">
        <v>504</v>
      </c>
      <c r="G147" s="144" t="s">
        <v>504</v>
      </c>
      <c r="H147" s="144" t="s">
        <v>504</v>
      </c>
      <c r="I147" s="144" t="s">
        <v>898</v>
      </c>
      <c r="J147" s="144">
        <v>2023</v>
      </c>
      <c r="K147" s="144" t="s">
        <v>1411</v>
      </c>
      <c r="L147" s="144" t="s">
        <v>915</v>
      </c>
      <c r="M147" s="144" t="s">
        <v>1771</v>
      </c>
      <c r="N147" s="144" t="s">
        <v>1412</v>
      </c>
      <c r="O147" s="144" t="s">
        <v>504</v>
      </c>
    </row>
    <row r="148" spans="1:15" ht="60" customHeight="1" x14ac:dyDescent="0.25">
      <c r="A148" s="145"/>
      <c r="B148" s="156" t="s">
        <v>1343</v>
      </c>
      <c r="C148" s="157" t="s">
        <v>25</v>
      </c>
      <c r="D148" s="144" t="s">
        <v>1413</v>
      </c>
      <c r="E148" s="144" t="s">
        <v>504</v>
      </c>
      <c r="F148" s="144" t="s">
        <v>1414</v>
      </c>
      <c r="G148" s="144">
        <v>0</v>
      </c>
      <c r="H148" s="144">
        <v>1</v>
      </c>
      <c r="I148" s="144" t="s">
        <v>898</v>
      </c>
      <c r="J148" s="144">
        <v>2024</v>
      </c>
      <c r="K148" s="144" t="s">
        <v>1415</v>
      </c>
      <c r="L148" s="144" t="s">
        <v>915</v>
      </c>
      <c r="M148" s="144" t="s">
        <v>1416</v>
      </c>
      <c r="N148" s="144" t="s">
        <v>1412</v>
      </c>
      <c r="O148" s="144" t="s">
        <v>504</v>
      </c>
    </row>
    <row r="149" spans="1:15" s="136" customFormat="1" ht="60" customHeight="1" x14ac:dyDescent="0.25">
      <c r="A149" s="145"/>
      <c r="B149" s="156" t="s">
        <v>1417</v>
      </c>
      <c r="C149" s="157" t="s">
        <v>15</v>
      </c>
      <c r="D149" s="144" t="s">
        <v>917</v>
      </c>
      <c r="E149" s="144" t="s">
        <v>1418</v>
      </c>
      <c r="F149" s="144" t="s">
        <v>504</v>
      </c>
      <c r="G149" s="144" t="s">
        <v>504</v>
      </c>
      <c r="H149" s="144" t="s">
        <v>504</v>
      </c>
      <c r="I149" s="144" t="s">
        <v>1380</v>
      </c>
      <c r="J149" s="144">
        <v>2026</v>
      </c>
      <c r="K149" s="144" t="s">
        <v>918</v>
      </c>
      <c r="L149" s="144" t="s">
        <v>639</v>
      </c>
      <c r="M149" s="144" t="s">
        <v>919</v>
      </c>
      <c r="N149" s="144" t="s">
        <v>920</v>
      </c>
      <c r="O149" s="144" t="s">
        <v>504</v>
      </c>
    </row>
    <row r="150" spans="1:15" s="136" customFormat="1" ht="60" customHeight="1" x14ac:dyDescent="0.25">
      <c r="A150" s="145"/>
      <c r="B150" s="156" t="s">
        <v>1417</v>
      </c>
      <c r="C150" s="157" t="s">
        <v>15</v>
      </c>
      <c r="D150" s="144" t="s">
        <v>921</v>
      </c>
      <c r="E150" s="144" t="s">
        <v>1419</v>
      </c>
      <c r="F150" s="144" t="s">
        <v>504</v>
      </c>
      <c r="G150" s="144" t="s">
        <v>504</v>
      </c>
      <c r="H150" s="144" t="s">
        <v>504</v>
      </c>
      <c r="I150" s="144" t="s">
        <v>1380</v>
      </c>
      <c r="J150" s="144">
        <v>2026</v>
      </c>
      <c r="K150" s="144" t="s">
        <v>643</v>
      </c>
      <c r="L150" s="144" t="s">
        <v>639</v>
      </c>
      <c r="M150" s="144" t="s">
        <v>642</v>
      </c>
      <c r="N150" s="144" t="s">
        <v>922</v>
      </c>
      <c r="O150" s="144" t="s">
        <v>504</v>
      </c>
    </row>
    <row r="151" spans="1:15" s="136" customFormat="1" ht="60" customHeight="1" x14ac:dyDescent="0.25">
      <c r="A151" s="145"/>
      <c r="B151" s="156" t="s">
        <v>1344</v>
      </c>
      <c r="C151" s="157" t="s">
        <v>15</v>
      </c>
      <c r="D151" s="144" t="s">
        <v>923</v>
      </c>
      <c r="E151" s="144" t="s">
        <v>924</v>
      </c>
      <c r="F151" s="144" t="s">
        <v>504</v>
      </c>
      <c r="G151" s="144" t="s">
        <v>504</v>
      </c>
      <c r="H151" s="144" t="s">
        <v>504</v>
      </c>
      <c r="I151" s="144" t="s">
        <v>1380</v>
      </c>
      <c r="J151" s="144">
        <v>2026</v>
      </c>
      <c r="K151" s="144" t="s">
        <v>925</v>
      </c>
      <c r="L151" s="144" t="s">
        <v>639</v>
      </c>
      <c r="M151" s="144" t="s">
        <v>926</v>
      </c>
      <c r="N151" s="144" t="s">
        <v>922</v>
      </c>
      <c r="O151" s="144"/>
    </row>
    <row r="152" spans="1:15" s="136" customFormat="1" ht="60" customHeight="1" x14ac:dyDescent="0.25">
      <c r="A152" s="145"/>
      <c r="B152" s="156" t="s">
        <v>1344</v>
      </c>
      <c r="C152" s="157" t="s">
        <v>25</v>
      </c>
      <c r="D152" s="144" t="s">
        <v>927</v>
      </c>
      <c r="E152" s="144" t="s">
        <v>504</v>
      </c>
      <c r="F152" s="144" t="s">
        <v>615</v>
      </c>
      <c r="G152" s="144">
        <v>0</v>
      </c>
      <c r="H152" s="144">
        <v>10</v>
      </c>
      <c r="I152" s="144" t="s">
        <v>1380</v>
      </c>
      <c r="J152" s="144">
        <v>2026</v>
      </c>
      <c r="K152" s="144" t="s">
        <v>644</v>
      </c>
      <c r="L152" s="144" t="s">
        <v>645</v>
      </c>
      <c r="M152" s="144" t="s">
        <v>1770</v>
      </c>
      <c r="N152" s="144" t="s">
        <v>646</v>
      </c>
      <c r="O152" s="144" t="s">
        <v>647</v>
      </c>
    </row>
    <row r="153" spans="1:15" s="136" customFormat="1" ht="60" customHeight="1" x14ac:dyDescent="0.25">
      <c r="A153" s="145"/>
      <c r="B153" s="156" t="s">
        <v>1421</v>
      </c>
      <c r="C153" s="157" t="s">
        <v>15</v>
      </c>
      <c r="D153" s="144" t="s">
        <v>1420</v>
      </c>
      <c r="E153" s="144" t="s">
        <v>1387</v>
      </c>
      <c r="F153" s="144" t="s">
        <v>504</v>
      </c>
      <c r="G153" s="144" t="s">
        <v>504</v>
      </c>
      <c r="H153" s="144" t="s">
        <v>504</v>
      </c>
      <c r="I153" s="144" t="s">
        <v>898</v>
      </c>
      <c r="J153" s="144">
        <v>2022</v>
      </c>
      <c r="K153" s="144" t="s">
        <v>644</v>
      </c>
      <c r="L153" s="144" t="s">
        <v>645</v>
      </c>
      <c r="M153" s="144" t="s">
        <v>1389</v>
      </c>
      <c r="N153" s="144"/>
      <c r="O153" s="144"/>
    </row>
    <row r="154" spans="1:15" s="136" customFormat="1" ht="60" customHeight="1" x14ac:dyDescent="0.25">
      <c r="A154" s="145"/>
      <c r="B154" s="156" t="s">
        <v>1421</v>
      </c>
      <c r="C154" s="157" t="s">
        <v>25</v>
      </c>
      <c r="D154" s="144" t="s">
        <v>928</v>
      </c>
      <c r="E154" s="144" t="s">
        <v>504</v>
      </c>
      <c r="F154" s="144" t="s">
        <v>615</v>
      </c>
      <c r="G154" s="144">
        <v>0</v>
      </c>
      <c r="H154" s="144">
        <v>1</v>
      </c>
      <c r="I154" s="144" t="s">
        <v>898</v>
      </c>
      <c r="J154" s="144">
        <v>2023</v>
      </c>
      <c r="K154" s="144" t="s">
        <v>1422</v>
      </c>
      <c r="L154" s="144" t="s">
        <v>639</v>
      </c>
      <c r="M154" s="144" t="s">
        <v>929</v>
      </c>
      <c r="N154" s="144" t="s">
        <v>774</v>
      </c>
      <c r="O154" s="144" t="s">
        <v>504</v>
      </c>
    </row>
    <row r="155" spans="1:15" s="136" customFormat="1" ht="60" customHeight="1" x14ac:dyDescent="0.25">
      <c r="A155" s="145"/>
      <c r="B155" s="156" t="s">
        <v>1421</v>
      </c>
      <c r="C155" s="157" t="s">
        <v>15</v>
      </c>
      <c r="D155" s="144" t="s">
        <v>1423</v>
      </c>
      <c r="E155" s="144" t="s">
        <v>1424</v>
      </c>
      <c r="F155" s="144" t="s">
        <v>504</v>
      </c>
      <c r="G155" s="144" t="s">
        <v>504</v>
      </c>
      <c r="H155" s="144" t="s">
        <v>504</v>
      </c>
      <c r="I155" s="144" t="s">
        <v>1425</v>
      </c>
      <c r="J155" s="144">
        <v>2024</v>
      </c>
      <c r="K155" s="144" t="s">
        <v>644</v>
      </c>
      <c r="L155" s="144" t="s">
        <v>645</v>
      </c>
      <c r="M155" s="144" t="s">
        <v>1426</v>
      </c>
      <c r="N155" s="144" t="s">
        <v>774</v>
      </c>
      <c r="O155" s="144" t="s">
        <v>504</v>
      </c>
    </row>
    <row r="156" spans="1:15" ht="60" customHeight="1" x14ac:dyDescent="0.25">
      <c r="A156" s="145"/>
      <c r="B156" s="156" t="s">
        <v>840</v>
      </c>
      <c r="C156" s="157" t="s">
        <v>15</v>
      </c>
      <c r="D156" s="144" t="s">
        <v>1558</v>
      </c>
      <c r="E156" s="144" t="s">
        <v>1559</v>
      </c>
      <c r="F156" s="144" t="s">
        <v>1197</v>
      </c>
      <c r="G156" s="144" t="s">
        <v>1197</v>
      </c>
      <c r="H156" s="144" t="s">
        <v>1197</v>
      </c>
      <c r="I156" s="144" t="s">
        <v>487</v>
      </c>
      <c r="J156" s="144">
        <v>2022</v>
      </c>
      <c r="K156" s="144" t="s">
        <v>504</v>
      </c>
      <c r="L156" s="144" t="s">
        <v>1560</v>
      </c>
      <c r="M156" s="144" t="s">
        <v>1561</v>
      </c>
      <c r="N156" s="144" t="s">
        <v>1562</v>
      </c>
      <c r="O156" s="144" t="s">
        <v>1563</v>
      </c>
    </row>
    <row r="157" spans="1:15" ht="60" customHeight="1" x14ac:dyDescent="0.25">
      <c r="A157" s="145"/>
      <c r="B157" s="156" t="s">
        <v>840</v>
      </c>
      <c r="C157" s="157" t="s">
        <v>25</v>
      </c>
      <c r="D157" s="144" t="s">
        <v>1564</v>
      </c>
      <c r="E157" s="144" t="s">
        <v>504</v>
      </c>
      <c r="F157" s="144" t="s">
        <v>608</v>
      </c>
      <c r="G157" s="144">
        <v>0</v>
      </c>
      <c r="H157" s="144">
        <v>5</v>
      </c>
      <c r="I157" s="144" t="s">
        <v>1069</v>
      </c>
      <c r="J157" s="144">
        <v>2024</v>
      </c>
      <c r="K157" s="144" t="s">
        <v>1565</v>
      </c>
      <c r="L157" s="144" t="s">
        <v>1560</v>
      </c>
      <c r="M157" s="144" t="s">
        <v>1566</v>
      </c>
      <c r="N157" s="144" t="s">
        <v>1567</v>
      </c>
      <c r="O157" s="144" t="s">
        <v>515</v>
      </c>
    </row>
    <row r="158" spans="1:15" ht="60" customHeight="1" x14ac:dyDescent="0.25">
      <c r="A158" s="145"/>
      <c r="B158" s="156" t="s">
        <v>840</v>
      </c>
      <c r="C158" s="157" t="s">
        <v>25</v>
      </c>
      <c r="D158" s="144" t="s">
        <v>1568</v>
      </c>
      <c r="E158" s="144" t="s">
        <v>504</v>
      </c>
      <c r="F158" s="144" t="s">
        <v>509</v>
      </c>
      <c r="G158" s="144">
        <v>0</v>
      </c>
      <c r="H158" s="144">
        <v>75</v>
      </c>
      <c r="I158" s="144" t="s">
        <v>1069</v>
      </c>
      <c r="J158" s="144">
        <v>2024</v>
      </c>
      <c r="K158" s="144" t="s">
        <v>750</v>
      </c>
      <c r="L158" s="144" t="s">
        <v>1560</v>
      </c>
      <c r="M158" s="144" t="s">
        <v>1569</v>
      </c>
      <c r="N158" s="144" t="s">
        <v>571</v>
      </c>
      <c r="O158" s="144" t="s">
        <v>1570</v>
      </c>
    </row>
    <row r="159" spans="1:15" ht="60" customHeight="1" x14ac:dyDescent="0.25">
      <c r="A159" s="145"/>
      <c r="B159" s="156" t="s">
        <v>840</v>
      </c>
      <c r="C159" s="157" t="s">
        <v>25</v>
      </c>
      <c r="D159" s="144" t="s">
        <v>1571</v>
      </c>
      <c r="E159" s="144" t="s">
        <v>504</v>
      </c>
      <c r="F159" s="144" t="s">
        <v>608</v>
      </c>
      <c r="G159" s="144">
        <v>0</v>
      </c>
      <c r="H159" s="144">
        <v>10</v>
      </c>
      <c r="I159" s="144" t="s">
        <v>488</v>
      </c>
      <c r="J159" s="144">
        <v>2026</v>
      </c>
      <c r="K159" s="144" t="s">
        <v>1565</v>
      </c>
      <c r="L159" s="144" t="s">
        <v>1560</v>
      </c>
      <c r="M159" s="144" t="s">
        <v>1572</v>
      </c>
      <c r="N159" s="144" t="s">
        <v>1567</v>
      </c>
      <c r="O159" s="144" t="s">
        <v>515</v>
      </c>
    </row>
    <row r="160" spans="1:15" ht="60" customHeight="1" x14ac:dyDescent="0.25">
      <c r="A160" s="145"/>
      <c r="B160" s="156" t="s">
        <v>840</v>
      </c>
      <c r="C160" s="157" t="s">
        <v>25</v>
      </c>
      <c r="D160" s="144" t="s">
        <v>1573</v>
      </c>
      <c r="E160" s="144" t="s">
        <v>504</v>
      </c>
      <c r="F160" s="144" t="s">
        <v>509</v>
      </c>
      <c r="G160" s="144">
        <v>0</v>
      </c>
      <c r="H160" s="144">
        <v>200</v>
      </c>
      <c r="I160" s="144" t="s">
        <v>488</v>
      </c>
      <c r="J160" s="144">
        <v>2026</v>
      </c>
      <c r="K160" s="144" t="s">
        <v>750</v>
      </c>
      <c r="L160" s="144" t="s">
        <v>1560</v>
      </c>
      <c r="M160" s="144" t="s">
        <v>1569</v>
      </c>
      <c r="N160" s="144" t="s">
        <v>571</v>
      </c>
      <c r="O160" s="144" t="s">
        <v>1570</v>
      </c>
    </row>
    <row r="161" spans="1:15" ht="60" customHeight="1" x14ac:dyDescent="0.25">
      <c r="A161" s="145"/>
      <c r="B161" s="156" t="s">
        <v>840</v>
      </c>
      <c r="C161" s="157" t="s">
        <v>15</v>
      </c>
      <c r="D161" s="144" t="s">
        <v>648</v>
      </c>
      <c r="E161" s="144" t="s">
        <v>649</v>
      </c>
      <c r="F161" s="144" t="s">
        <v>1197</v>
      </c>
      <c r="G161" s="144" t="s">
        <v>1197</v>
      </c>
      <c r="H161" s="144" t="s">
        <v>1197</v>
      </c>
      <c r="I161" s="144" t="s">
        <v>488</v>
      </c>
      <c r="J161" s="144">
        <v>2026</v>
      </c>
      <c r="K161" s="144" t="s">
        <v>650</v>
      </c>
      <c r="L161" s="144" t="s">
        <v>651</v>
      </c>
      <c r="M161" s="144" t="s">
        <v>652</v>
      </c>
      <c r="N161" s="144" t="s">
        <v>653</v>
      </c>
      <c r="O161" s="144" t="s">
        <v>654</v>
      </c>
    </row>
    <row r="162" spans="1:15" ht="60" customHeight="1" x14ac:dyDescent="0.25">
      <c r="A162" s="145"/>
      <c r="B162" s="156" t="s">
        <v>840</v>
      </c>
      <c r="C162" s="157" t="s">
        <v>15</v>
      </c>
      <c r="D162" s="144" t="s">
        <v>1574</v>
      </c>
      <c r="E162" s="144" t="s">
        <v>1575</v>
      </c>
      <c r="F162" s="144" t="s">
        <v>1197</v>
      </c>
      <c r="G162" s="144" t="s">
        <v>1197</v>
      </c>
      <c r="H162" s="144" t="s">
        <v>1197</v>
      </c>
      <c r="I162" s="144" t="s">
        <v>488</v>
      </c>
      <c r="J162" s="144">
        <v>2026</v>
      </c>
      <c r="K162" s="144" t="s">
        <v>504</v>
      </c>
      <c r="L162" s="144" t="s">
        <v>516</v>
      </c>
      <c r="M162" s="144" t="s">
        <v>1837</v>
      </c>
      <c r="N162" s="144" t="s">
        <v>1576</v>
      </c>
      <c r="O162" s="144" t="s">
        <v>1577</v>
      </c>
    </row>
    <row r="163" spans="1:15" ht="60" customHeight="1" x14ac:dyDescent="0.25">
      <c r="A163" s="145"/>
      <c r="B163" s="156" t="s">
        <v>841</v>
      </c>
      <c r="C163" s="157" t="s">
        <v>25</v>
      </c>
      <c r="D163" s="144" t="s">
        <v>655</v>
      </c>
      <c r="E163" s="144" t="s">
        <v>656</v>
      </c>
      <c r="F163" s="144" t="s">
        <v>657</v>
      </c>
      <c r="G163" s="144">
        <v>0</v>
      </c>
      <c r="H163" s="144">
        <v>5</v>
      </c>
      <c r="I163" s="144" t="s">
        <v>490</v>
      </c>
      <c r="J163" s="144">
        <v>2023</v>
      </c>
      <c r="K163" s="144" t="s">
        <v>658</v>
      </c>
      <c r="L163" s="144" t="s">
        <v>659</v>
      </c>
      <c r="M163" s="144" t="s">
        <v>660</v>
      </c>
      <c r="N163" s="144" t="s">
        <v>661</v>
      </c>
      <c r="O163" s="144" t="s">
        <v>662</v>
      </c>
    </row>
    <row r="164" spans="1:15" ht="60" customHeight="1" x14ac:dyDescent="0.25">
      <c r="A164" s="145"/>
      <c r="B164" s="156" t="s">
        <v>841</v>
      </c>
      <c r="C164" s="157" t="s">
        <v>25</v>
      </c>
      <c r="D164" s="144" t="s">
        <v>1578</v>
      </c>
      <c r="E164" s="144" t="s">
        <v>663</v>
      </c>
      <c r="F164" s="144" t="s">
        <v>664</v>
      </c>
      <c r="G164" s="144" t="s">
        <v>1197</v>
      </c>
      <c r="H164" s="144">
        <v>19652919</v>
      </c>
      <c r="I164" s="144" t="s">
        <v>487</v>
      </c>
      <c r="J164" s="144">
        <v>2024</v>
      </c>
      <c r="K164" s="144" t="s">
        <v>665</v>
      </c>
      <c r="L164" s="144" t="s">
        <v>651</v>
      </c>
      <c r="M164" s="144" t="s">
        <v>1579</v>
      </c>
      <c r="N164" s="144" t="s">
        <v>1580</v>
      </c>
      <c r="O164" s="144" t="s">
        <v>666</v>
      </c>
    </row>
    <row r="165" spans="1:15" ht="60" customHeight="1" x14ac:dyDescent="0.25">
      <c r="A165" s="145"/>
      <c r="B165" s="156" t="s">
        <v>841</v>
      </c>
      <c r="C165" s="157" t="s">
        <v>25</v>
      </c>
      <c r="D165" s="144" t="s">
        <v>1581</v>
      </c>
      <c r="E165" s="144" t="s">
        <v>663</v>
      </c>
      <c r="F165" s="144" t="s">
        <v>664</v>
      </c>
      <c r="G165" s="144" t="s">
        <v>1197</v>
      </c>
      <c r="H165" s="144">
        <v>59733758</v>
      </c>
      <c r="I165" s="144" t="s">
        <v>488</v>
      </c>
      <c r="J165" s="144">
        <v>2026</v>
      </c>
      <c r="K165" s="144" t="s">
        <v>665</v>
      </c>
      <c r="L165" s="144" t="s">
        <v>651</v>
      </c>
      <c r="M165" s="144" t="s">
        <v>1579</v>
      </c>
      <c r="N165" s="144" t="s">
        <v>1582</v>
      </c>
      <c r="O165" s="144" t="s">
        <v>666</v>
      </c>
    </row>
    <row r="166" spans="1:15" ht="60" customHeight="1" x14ac:dyDescent="0.25">
      <c r="A166" s="145"/>
      <c r="B166" s="156" t="s">
        <v>886</v>
      </c>
      <c r="C166" s="157" t="s">
        <v>15</v>
      </c>
      <c r="D166" s="144" t="s">
        <v>669</v>
      </c>
      <c r="E166" s="144" t="s">
        <v>670</v>
      </c>
      <c r="F166" s="144" t="s">
        <v>504</v>
      </c>
      <c r="G166" s="144" t="s">
        <v>504</v>
      </c>
      <c r="H166" s="144" t="s">
        <v>504</v>
      </c>
      <c r="I166" s="144" t="s">
        <v>1638</v>
      </c>
      <c r="J166" s="144">
        <v>2022</v>
      </c>
      <c r="K166" s="144" t="s">
        <v>671</v>
      </c>
      <c r="L166" s="144" t="s">
        <v>1064</v>
      </c>
      <c r="M166" s="144" t="s">
        <v>672</v>
      </c>
      <c r="N166" s="144" t="s">
        <v>673</v>
      </c>
      <c r="O166" s="144" t="s">
        <v>674</v>
      </c>
    </row>
    <row r="167" spans="1:15" ht="60" customHeight="1" x14ac:dyDescent="0.25">
      <c r="A167" s="145"/>
      <c r="B167" s="156" t="s">
        <v>886</v>
      </c>
      <c r="C167" s="157" t="s">
        <v>15</v>
      </c>
      <c r="D167" s="144" t="s">
        <v>1688</v>
      </c>
      <c r="E167" s="144" t="s">
        <v>1689</v>
      </c>
      <c r="F167" s="144" t="s">
        <v>504</v>
      </c>
      <c r="G167" s="144" t="s">
        <v>504</v>
      </c>
      <c r="H167" s="144" t="s">
        <v>504</v>
      </c>
      <c r="I167" s="144" t="s">
        <v>1638</v>
      </c>
      <c r="J167" s="144">
        <v>2022</v>
      </c>
      <c r="K167" s="144" t="s">
        <v>1690</v>
      </c>
      <c r="L167" s="144" t="s">
        <v>1064</v>
      </c>
      <c r="M167" s="144" t="s">
        <v>1691</v>
      </c>
      <c r="N167" s="144" t="s">
        <v>1692</v>
      </c>
      <c r="O167" s="144" t="s">
        <v>1693</v>
      </c>
    </row>
    <row r="168" spans="1:15" ht="60" customHeight="1" x14ac:dyDescent="0.25">
      <c r="A168" s="145"/>
      <c r="B168" s="156" t="s">
        <v>886</v>
      </c>
      <c r="C168" s="157" t="s">
        <v>15</v>
      </c>
      <c r="D168" s="144" t="s">
        <v>1694</v>
      </c>
      <c r="E168" s="144" t="s">
        <v>1695</v>
      </c>
      <c r="F168" s="144" t="s">
        <v>504</v>
      </c>
      <c r="G168" s="144" t="s">
        <v>504</v>
      </c>
      <c r="H168" s="144" t="s">
        <v>504</v>
      </c>
      <c r="I168" s="144" t="s">
        <v>1696</v>
      </c>
      <c r="J168" s="144">
        <v>2023</v>
      </c>
      <c r="K168" s="144" t="s">
        <v>1697</v>
      </c>
      <c r="L168" s="144" t="s">
        <v>1064</v>
      </c>
      <c r="M168" s="144" t="s">
        <v>1698</v>
      </c>
      <c r="N168" s="144" t="s">
        <v>1699</v>
      </c>
      <c r="O168" s="144" t="s">
        <v>1700</v>
      </c>
    </row>
    <row r="169" spans="1:15" s="127" customFormat="1" ht="60" customHeight="1" x14ac:dyDescent="0.25">
      <c r="A169" s="145"/>
      <c r="B169" s="156" t="s">
        <v>886</v>
      </c>
      <c r="C169" s="157" t="s">
        <v>25</v>
      </c>
      <c r="D169" s="144" t="s">
        <v>1701</v>
      </c>
      <c r="E169" s="144" t="s">
        <v>675</v>
      </c>
      <c r="F169" s="144" t="s">
        <v>608</v>
      </c>
      <c r="G169" s="144">
        <v>0</v>
      </c>
      <c r="H169" s="144">
        <v>100</v>
      </c>
      <c r="I169" s="144" t="s">
        <v>1685</v>
      </c>
      <c r="J169" s="144">
        <v>2026</v>
      </c>
      <c r="K169" s="144" t="s">
        <v>676</v>
      </c>
      <c r="L169" s="144" t="s">
        <v>581</v>
      </c>
      <c r="M169" s="144" t="s">
        <v>677</v>
      </c>
      <c r="N169" s="144" t="s">
        <v>678</v>
      </c>
      <c r="O169" s="144" t="s">
        <v>1702</v>
      </c>
    </row>
    <row r="170" spans="1:15" s="127" customFormat="1" ht="60" customHeight="1" x14ac:dyDescent="0.25">
      <c r="A170" s="145"/>
      <c r="B170" s="156" t="s">
        <v>1809</v>
      </c>
      <c r="C170" s="157" t="s">
        <v>25</v>
      </c>
      <c r="D170" s="144" t="s">
        <v>1046</v>
      </c>
      <c r="E170" s="144" t="s">
        <v>504</v>
      </c>
      <c r="F170" s="144" t="s">
        <v>615</v>
      </c>
      <c r="G170" s="144">
        <v>0</v>
      </c>
      <c r="H170" s="144">
        <v>44351</v>
      </c>
      <c r="I170" s="144" t="s">
        <v>1685</v>
      </c>
      <c r="J170" s="144">
        <v>2026</v>
      </c>
      <c r="K170" s="144" t="s">
        <v>1047</v>
      </c>
      <c r="L170" s="144" t="s">
        <v>667</v>
      </c>
      <c r="M170" s="144" t="s">
        <v>1894</v>
      </c>
      <c r="N170" s="144" t="s">
        <v>1895</v>
      </c>
      <c r="O170" s="144" t="s">
        <v>668</v>
      </c>
    </row>
    <row r="171" spans="1:15" s="127" customFormat="1" ht="60" customHeight="1" x14ac:dyDescent="0.25">
      <c r="A171" s="145"/>
      <c r="B171" s="156" t="s">
        <v>1809</v>
      </c>
      <c r="C171" s="157" t="s">
        <v>25</v>
      </c>
      <c r="D171" s="144" t="s">
        <v>1048</v>
      </c>
      <c r="E171" s="144" t="s">
        <v>504</v>
      </c>
      <c r="F171" s="144" t="s">
        <v>615</v>
      </c>
      <c r="G171" s="144">
        <v>0</v>
      </c>
      <c r="H171" s="144">
        <v>315</v>
      </c>
      <c r="I171" s="144" t="s">
        <v>488</v>
      </c>
      <c r="J171" s="144">
        <v>2026</v>
      </c>
      <c r="K171" s="144" t="s">
        <v>1049</v>
      </c>
      <c r="L171" s="144" t="s">
        <v>667</v>
      </c>
      <c r="M171" s="144" t="s">
        <v>1050</v>
      </c>
      <c r="N171" s="144" t="s">
        <v>1051</v>
      </c>
      <c r="O171" s="144" t="s">
        <v>668</v>
      </c>
    </row>
    <row r="172" spans="1:15" ht="60" customHeight="1" x14ac:dyDescent="0.25">
      <c r="A172" s="145"/>
      <c r="B172" s="156" t="s">
        <v>1809</v>
      </c>
      <c r="C172" s="157" t="s">
        <v>25</v>
      </c>
      <c r="D172" s="144" t="s">
        <v>1052</v>
      </c>
      <c r="E172" s="144" t="s">
        <v>504</v>
      </c>
      <c r="F172" s="144" t="s">
        <v>615</v>
      </c>
      <c r="G172" s="144">
        <v>0</v>
      </c>
      <c r="H172" s="144">
        <v>90</v>
      </c>
      <c r="I172" s="144" t="s">
        <v>488</v>
      </c>
      <c r="J172" s="144">
        <v>2026</v>
      </c>
      <c r="K172" s="144" t="s">
        <v>1053</v>
      </c>
      <c r="L172" s="144" t="s">
        <v>667</v>
      </c>
      <c r="M172" s="144" t="s">
        <v>1054</v>
      </c>
      <c r="N172" s="144" t="s">
        <v>1055</v>
      </c>
      <c r="O172" s="144" t="s">
        <v>668</v>
      </c>
    </row>
    <row r="173" spans="1:15" s="127" customFormat="1" ht="60" customHeight="1" x14ac:dyDescent="0.25">
      <c r="A173" s="145"/>
      <c r="B173" s="156" t="s">
        <v>1366</v>
      </c>
      <c r="C173" s="157" t="s">
        <v>15</v>
      </c>
      <c r="D173" s="144" t="s">
        <v>1365</v>
      </c>
      <c r="E173" s="144" t="s">
        <v>1361</v>
      </c>
      <c r="F173" s="144" t="s">
        <v>504</v>
      </c>
      <c r="G173" s="144" t="s">
        <v>504</v>
      </c>
      <c r="H173" s="144" t="s">
        <v>504</v>
      </c>
      <c r="I173" s="144" t="s">
        <v>487</v>
      </c>
      <c r="J173" s="144">
        <v>2022</v>
      </c>
      <c r="K173" s="144" t="s">
        <v>1363</v>
      </c>
      <c r="L173" s="144" t="s">
        <v>1362</v>
      </c>
      <c r="M173" s="144" t="s">
        <v>1364</v>
      </c>
      <c r="N173" s="144" t="s">
        <v>504</v>
      </c>
      <c r="O173" s="144" t="s">
        <v>504</v>
      </c>
    </row>
    <row r="174" spans="1:15" s="136" customFormat="1" ht="60" customHeight="1" x14ac:dyDescent="0.25">
      <c r="A174" s="145"/>
      <c r="B174" s="156" t="s">
        <v>1366</v>
      </c>
      <c r="C174" s="157" t="s">
        <v>25</v>
      </c>
      <c r="D174" s="144" t="s">
        <v>1448</v>
      </c>
      <c r="E174" s="144" t="s">
        <v>1449</v>
      </c>
      <c r="F174" s="144" t="s">
        <v>608</v>
      </c>
      <c r="G174" s="144">
        <v>0</v>
      </c>
      <c r="H174" s="144">
        <v>100</v>
      </c>
      <c r="I174" s="144" t="s">
        <v>1450</v>
      </c>
      <c r="J174" s="144">
        <v>2024</v>
      </c>
      <c r="K174" s="144" t="s">
        <v>1451</v>
      </c>
      <c r="L174" s="144" t="s">
        <v>1452</v>
      </c>
      <c r="M174" s="144" t="s">
        <v>1453</v>
      </c>
      <c r="N174" s="144" t="s">
        <v>1454</v>
      </c>
      <c r="O174" s="144" t="s">
        <v>1455</v>
      </c>
    </row>
    <row r="175" spans="1:15" s="136" customFormat="1" ht="60" customHeight="1" x14ac:dyDescent="0.25">
      <c r="A175" s="145"/>
      <c r="B175" s="156" t="s">
        <v>1366</v>
      </c>
      <c r="C175" s="157" t="s">
        <v>25</v>
      </c>
      <c r="D175" s="144"/>
      <c r="E175" s="144" t="s">
        <v>1456</v>
      </c>
      <c r="F175" s="144" t="s">
        <v>615</v>
      </c>
      <c r="G175" s="144">
        <v>0</v>
      </c>
      <c r="H175" s="144">
        <v>1</v>
      </c>
      <c r="I175" s="144" t="s">
        <v>1457</v>
      </c>
      <c r="J175" s="144">
        <v>2022</v>
      </c>
      <c r="K175" s="144" t="s">
        <v>1458</v>
      </c>
      <c r="L175" s="144" t="s">
        <v>1362</v>
      </c>
      <c r="M175" s="144" t="s">
        <v>1459</v>
      </c>
      <c r="N175" s="144" t="s">
        <v>1460</v>
      </c>
      <c r="O175" s="144" t="s">
        <v>504</v>
      </c>
    </row>
    <row r="176" spans="1:15" s="136" customFormat="1" ht="60" customHeight="1" x14ac:dyDescent="0.25">
      <c r="A176" s="145"/>
      <c r="B176" s="156" t="s">
        <v>1366</v>
      </c>
      <c r="C176" s="157" t="s">
        <v>25</v>
      </c>
      <c r="D176" s="144"/>
      <c r="E176" s="144" t="s">
        <v>1461</v>
      </c>
      <c r="F176" s="144" t="s">
        <v>608</v>
      </c>
      <c r="G176" s="144">
        <v>0</v>
      </c>
      <c r="H176" s="144">
        <v>100</v>
      </c>
      <c r="I176" s="144" t="s">
        <v>1450</v>
      </c>
      <c r="J176" s="144">
        <v>2024</v>
      </c>
      <c r="K176" s="144" t="s">
        <v>1462</v>
      </c>
      <c r="L176" s="144" t="s">
        <v>1452</v>
      </c>
      <c r="M176" s="144" t="s">
        <v>1463</v>
      </c>
      <c r="N176" s="144" t="s">
        <v>1464</v>
      </c>
      <c r="O176" s="144" t="s">
        <v>1465</v>
      </c>
    </row>
    <row r="177" spans="1:15" s="136" customFormat="1" ht="60" customHeight="1" x14ac:dyDescent="0.25">
      <c r="A177" s="145"/>
      <c r="B177" s="156" t="s">
        <v>1366</v>
      </c>
      <c r="C177" s="157" t="s">
        <v>25</v>
      </c>
      <c r="D177" s="144"/>
      <c r="E177" s="144" t="s">
        <v>1466</v>
      </c>
      <c r="F177" s="144" t="s">
        <v>615</v>
      </c>
      <c r="G177" s="144">
        <v>0</v>
      </c>
      <c r="H177" s="144">
        <v>2</v>
      </c>
      <c r="I177" s="144" t="s">
        <v>1467</v>
      </c>
      <c r="J177" s="144">
        <v>2022</v>
      </c>
      <c r="K177" s="144" t="s">
        <v>1458</v>
      </c>
      <c r="L177" s="144" t="s">
        <v>1362</v>
      </c>
      <c r="M177" s="144" t="s">
        <v>1468</v>
      </c>
      <c r="N177" s="144" t="s">
        <v>1460</v>
      </c>
      <c r="O177" s="144" t="s">
        <v>504</v>
      </c>
    </row>
    <row r="178" spans="1:15" s="136" customFormat="1" ht="60" customHeight="1" x14ac:dyDescent="0.25">
      <c r="A178" s="145"/>
      <c r="B178" s="156" t="s">
        <v>1366</v>
      </c>
      <c r="C178" s="157" t="s">
        <v>25</v>
      </c>
      <c r="D178" s="144"/>
      <c r="E178" s="144" t="s">
        <v>1469</v>
      </c>
      <c r="F178" s="144" t="s">
        <v>615</v>
      </c>
      <c r="G178" s="144">
        <v>0</v>
      </c>
      <c r="H178" s="144">
        <v>1</v>
      </c>
      <c r="I178" s="144" t="s">
        <v>1470</v>
      </c>
      <c r="J178" s="144">
        <v>2022</v>
      </c>
      <c r="K178" s="144" t="s">
        <v>1471</v>
      </c>
      <c r="L178" s="144" t="s">
        <v>1452</v>
      </c>
      <c r="M178" s="144" t="s">
        <v>1472</v>
      </c>
      <c r="N178" s="144" t="s">
        <v>1473</v>
      </c>
      <c r="O178" s="144" t="s">
        <v>504</v>
      </c>
    </row>
    <row r="179" spans="1:15" s="136" customFormat="1" ht="60" customHeight="1" x14ac:dyDescent="0.25">
      <c r="A179" s="145"/>
      <c r="B179" s="156" t="s">
        <v>1366</v>
      </c>
      <c r="C179" s="157" t="s">
        <v>25</v>
      </c>
      <c r="D179" s="144" t="s">
        <v>1486</v>
      </c>
      <c r="E179" s="144" t="s">
        <v>1487</v>
      </c>
      <c r="F179" s="144" t="s">
        <v>504</v>
      </c>
      <c r="G179" s="144" t="s">
        <v>504</v>
      </c>
      <c r="H179" s="144" t="s">
        <v>504</v>
      </c>
      <c r="I179" s="144" t="s">
        <v>487</v>
      </c>
      <c r="J179" s="144">
        <v>2022</v>
      </c>
      <c r="K179" s="144" t="s">
        <v>1488</v>
      </c>
      <c r="L179" s="144" t="s">
        <v>1362</v>
      </c>
      <c r="M179" s="144" t="s">
        <v>1489</v>
      </c>
      <c r="N179" s="144" t="s">
        <v>504</v>
      </c>
      <c r="O179" s="144" t="s">
        <v>1490</v>
      </c>
    </row>
    <row r="180" spans="1:15" s="136" customFormat="1" ht="60" customHeight="1" x14ac:dyDescent="0.25">
      <c r="A180" s="145"/>
      <c r="B180" s="156" t="s">
        <v>1366</v>
      </c>
      <c r="C180" s="157" t="s">
        <v>25</v>
      </c>
      <c r="D180" s="144" t="s">
        <v>1491</v>
      </c>
      <c r="E180" s="144" t="s">
        <v>1492</v>
      </c>
      <c r="F180" s="144" t="s">
        <v>504</v>
      </c>
      <c r="G180" s="144" t="s">
        <v>504</v>
      </c>
      <c r="H180" s="144" t="s">
        <v>504</v>
      </c>
      <c r="I180" s="144" t="s">
        <v>487</v>
      </c>
      <c r="J180" s="144">
        <v>2022</v>
      </c>
      <c r="K180" s="144"/>
      <c r="L180" s="144" t="s">
        <v>1493</v>
      </c>
      <c r="M180" s="144" t="s">
        <v>1494</v>
      </c>
      <c r="N180" s="144" t="s">
        <v>504</v>
      </c>
      <c r="O180" s="144" t="s">
        <v>504</v>
      </c>
    </row>
    <row r="181" spans="1:15" s="127" customFormat="1" ht="60" customHeight="1" x14ac:dyDescent="0.25">
      <c r="A181" s="145"/>
      <c r="B181" s="156" t="s">
        <v>1350</v>
      </c>
      <c r="C181" s="157" t="s">
        <v>25</v>
      </c>
      <c r="D181" s="144" t="s">
        <v>1184</v>
      </c>
      <c r="E181" s="144"/>
      <c r="F181" s="144" t="s">
        <v>20</v>
      </c>
      <c r="G181" s="144">
        <v>0</v>
      </c>
      <c r="H181" s="144">
        <v>100</v>
      </c>
      <c r="I181" s="144" t="s">
        <v>489</v>
      </c>
      <c r="J181" s="144">
        <v>2024</v>
      </c>
      <c r="K181" s="144" t="s">
        <v>1185</v>
      </c>
      <c r="L181" s="144" t="s">
        <v>680</v>
      </c>
      <c r="M181" s="144" t="s">
        <v>1186</v>
      </c>
      <c r="N181" s="144" t="s">
        <v>1187</v>
      </c>
      <c r="O181" s="144" t="s">
        <v>1188</v>
      </c>
    </row>
    <row r="182" spans="1:15" s="127" customFormat="1" ht="60" customHeight="1" x14ac:dyDescent="0.25">
      <c r="A182" s="145"/>
      <c r="B182" s="156" t="s">
        <v>1351</v>
      </c>
      <c r="C182" s="157" t="s">
        <v>25</v>
      </c>
      <c r="D182" s="144" t="s">
        <v>1189</v>
      </c>
      <c r="E182" s="144"/>
      <c r="F182" s="144" t="s">
        <v>20</v>
      </c>
      <c r="G182" s="144">
        <v>0</v>
      </c>
      <c r="H182" s="144">
        <v>100</v>
      </c>
      <c r="I182" s="144" t="s">
        <v>489</v>
      </c>
      <c r="J182" s="144">
        <v>2024</v>
      </c>
      <c r="K182" s="144" t="s">
        <v>1185</v>
      </c>
      <c r="L182" s="144" t="s">
        <v>680</v>
      </c>
      <c r="M182" s="144" t="s">
        <v>1190</v>
      </c>
      <c r="N182" s="144" t="s">
        <v>1191</v>
      </c>
      <c r="O182" s="144" t="s">
        <v>1188</v>
      </c>
    </row>
    <row r="183" spans="1:15" s="127" customFormat="1" ht="60" customHeight="1" x14ac:dyDescent="0.25">
      <c r="A183" s="145"/>
      <c r="B183" s="156" t="s">
        <v>1359</v>
      </c>
      <c r="C183" s="157" t="s">
        <v>25</v>
      </c>
      <c r="D183" s="144" t="s">
        <v>1192</v>
      </c>
      <c r="E183" s="144"/>
      <c r="F183" s="144" t="s">
        <v>615</v>
      </c>
      <c r="G183" s="144">
        <v>0</v>
      </c>
      <c r="H183" s="144">
        <v>18</v>
      </c>
      <c r="I183" s="144" t="s">
        <v>487</v>
      </c>
      <c r="J183" s="144">
        <v>2023</v>
      </c>
      <c r="K183" s="144" t="s">
        <v>504</v>
      </c>
      <c r="L183" s="144" t="s">
        <v>680</v>
      </c>
      <c r="M183" s="144" t="s">
        <v>1193</v>
      </c>
      <c r="N183" s="144" t="s">
        <v>504</v>
      </c>
      <c r="O183" s="144" t="s">
        <v>1194</v>
      </c>
    </row>
    <row r="184" spans="1:15" ht="60" customHeight="1" x14ac:dyDescent="0.25">
      <c r="A184" s="145"/>
      <c r="B184" s="156" t="s">
        <v>887</v>
      </c>
      <c r="C184" s="157" t="s">
        <v>15</v>
      </c>
      <c r="D184" s="144" t="s">
        <v>1279</v>
      </c>
      <c r="E184" s="144" t="s">
        <v>1280</v>
      </c>
      <c r="F184" s="144" t="s">
        <v>504</v>
      </c>
      <c r="G184" s="144" t="s">
        <v>504</v>
      </c>
      <c r="H184" s="144" t="s">
        <v>504</v>
      </c>
      <c r="I184" s="144" t="s">
        <v>488</v>
      </c>
      <c r="J184" s="144">
        <v>2026</v>
      </c>
      <c r="K184" s="144" t="s">
        <v>679</v>
      </c>
      <c r="L184" s="144" t="s">
        <v>680</v>
      </c>
      <c r="M184" s="144" t="s">
        <v>681</v>
      </c>
      <c r="N184" s="144" t="s">
        <v>682</v>
      </c>
      <c r="O184" s="144" t="s">
        <v>683</v>
      </c>
    </row>
    <row r="185" spans="1:15" ht="60" customHeight="1" x14ac:dyDescent="0.25">
      <c r="A185" s="145"/>
      <c r="B185" s="156" t="s">
        <v>888</v>
      </c>
      <c r="C185" s="157" t="s">
        <v>25</v>
      </c>
      <c r="D185" s="144" t="s">
        <v>1281</v>
      </c>
      <c r="E185" s="144" t="s">
        <v>504</v>
      </c>
      <c r="F185" s="144" t="s">
        <v>1282</v>
      </c>
      <c r="G185" s="144">
        <v>0</v>
      </c>
      <c r="H185" s="144">
        <v>2</v>
      </c>
      <c r="I185" s="144" t="s">
        <v>487</v>
      </c>
      <c r="J185" s="144">
        <v>2023</v>
      </c>
      <c r="K185" s="144" t="s">
        <v>679</v>
      </c>
      <c r="L185" s="144" t="s">
        <v>680</v>
      </c>
      <c r="M185" s="144" t="s">
        <v>681</v>
      </c>
      <c r="N185" s="144" t="s">
        <v>682</v>
      </c>
      <c r="O185" s="144" t="s">
        <v>683</v>
      </c>
    </row>
    <row r="186" spans="1:15" ht="60" customHeight="1" x14ac:dyDescent="0.25">
      <c r="A186" s="145"/>
      <c r="B186" s="156" t="s">
        <v>888</v>
      </c>
      <c r="C186" s="157" t="s">
        <v>25</v>
      </c>
      <c r="D186" s="144" t="s">
        <v>1283</v>
      </c>
      <c r="E186" s="144" t="s">
        <v>504</v>
      </c>
      <c r="F186" s="144" t="s">
        <v>509</v>
      </c>
      <c r="G186" s="144">
        <v>0</v>
      </c>
      <c r="H186" s="144">
        <v>1</v>
      </c>
      <c r="I186" s="144" t="s">
        <v>487</v>
      </c>
      <c r="J186" s="144">
        <v>2024</v>
      </c>
      <c r="K186" s="144" t="s">
        <v>679</v>
      </c>
      <c r="L186" s="144" t="s">
        <v>680</v>
      </c>
      <c r="M186" s="144" t="s">
        <v>684</v>
      </c>
      <c r="N186" s="144" t="s">
        <v>685</v>
      </c>
      <c r="O186" s="144" t="s">
        <v>683</v>
      </c>
    </row>
    <row r="187" spans="1:15" ht="60" customHeight="1" x14ac:dyDescent="0.25">
      <c r="A187" s="145"/>
      <c r="B187" s="156" t="s">
        <v>1348</v>
      </c>
      <c r="C187" s="157" t="s">
        <v>15</v>
      </c>
      <c r="D187" s="144" t="s">
        <v>1284</v>
      </c>
      <c r="E187" s="144" t="s">
        <v>1285</v>
      </c>
      <c r="F187" s="144" t="s">
        <v>509</v>
      </c>
      <c r="G187" s="144">
        <v>0</v>
      </c>
      <c r="H187" s="144">
        <v>1</v>
      </c>
      <c r="I187" s="144" t="s">
        <v>487</v>
      </c>
      <c r="J187" s="144">
        <v>2022</v>
      </c>
      <c r="K187" s="144" t="s">
        <v>679</v>
      </c>
      <c r="L187" s="144" t="s">
        <v>680</v>
      </c>
      <c r="M187" s="144" t="s">
        <v>743</v>
      </c>
      <c r="N187" s="144" t="s">
        <v>686</v>
      </c>
      <c r="O187" s="144" t="s">
        <v>687</v>
      </c>
    </row>
    <row r="188" spans="1:15" ht="60" customHeight="1" x14ac:dyDescent="0.25">
      <c r="A188" s="145"/>
      <c r="B188" s="156" t="s">
        <v>1348</v>
      </c>
      <c r="C188" s="157" t="s">
        <v>15</v>
      </c>
      <c r="D188" s="144" t="s">
        <v>1286</v>
      </c>
      <c r="E188" s="144" t="s">
        <v>1287</v>
      </c>
      <c r="F188" s="144" t="s">
        <v>509</v>
      </c>
      <c r="G188" s="144">
        <v>0</v>
      </c>
      <c r="H188" s="144">
        <v>1</v>
      </c>
      <c r="I188" s="144" t="s">
        <v>487</v>
      </c>
      <c r="J188" s="144">
        <v>2022</v>
      </c>
      <c r="K188" s="144" t="s">
        <v>679</v>
      </c>
      <c r="L188" s="144" t="s">
        <v>680</v>
      </c>
      <c r="M188" s="144" t="s">
        <v>743</v>
      </c>
      <c r="N188" s="144" t="s">
        <v>686</v>
      </c>
      <c r="O188" s="144" t="s">
        <v>687</v>
      </c>
    </row>
    <row r="189" spans="1:15" s="127" customFormat="1" ht="60" customHeight="1" x14ac:dyDescent="0.25">
      <c r="A189" s="145"/>
      <c r="B189" s="156" t="s">
        <v>889</v>
      </c>
      <c r="C189" s="157" t="s">
        <v>15</v>
      </c>
      <c r="D189" s="144" t="s">
        <v>1288</v>
      </c>
      <c r="E189" s="144" t="s">
        <v>1289</v>
      </c>
      <c r="F189" s="144" t="s">
        <v>509</v>
      </c>
      <c r="G189" s="144">
        <v>0</v>
      </c>
      <c r="H189" s="144">
        <v>1</v>
      </c>
      <c r="I189" s="144" t="s">
        <v>487</v>
      </c>
      <c r="J189" s="144">
        <v>2023</v>
      </c>
      <c r="K189" s="144" t="s">
        <v>679</v>
      </c>
      <c r="L189" s="144" t="s">
        <v>680</v>
      </c>
      <c r="M189" s="144" t="s">
        <v>742</v>
      </c>
      <c r="N189" s="144" t="s">
        <v>686</v>
      </c>
      <c r="O189" s="144" t="s">
        <v>687</v>
      </c>
    </row>
    <row r="190" spans="1:15" s="127" customFormat="1" ht="60" customHeight="1" x14ac:dyDescent="0.25">
      <c r="A190" s="145"/>
      <c r="B190" s="156" t="s">
        <v>890</v>
      </c>
      <c r="C190" s="157" t="s">
        <v>15</v>
      </c>
      <c r="D190" s="144" t="s">
        <v>1290</v>
      </c>
      <c r="E190" s="144" t="s">
        <v>504</v>
      </c>
      <c r="F190" s="144" t="s">
        <v>1291</v>
      </c>
      <c r="G190" s="144"/>
      <c r="H190" s="144"/>
      <c r="I190" s="144" t="s">
        <v>487</v>
      </c>
      <c r="J190" s="144">
        <v>2022</v>
      </c>
      <c r="K190" s="144" t="s">
        <v>688</v>
      </c>
      <c r="L190" s="144" t="s">
        <v>1292</v>
      </c>
      <c r="M190" s="144" t="s">
        <v>1293</v>
      </c>
      <c r="N190" s="144" t="s">
        <v>744</v>
      </c>
      <c r="O190" s="144"/>
    </row>
    <row r="191" spans="1:15" s="127" customFormat="1" ht="60" customHeight="1" x14ac:dyDescent="0.25">
      <c r="A191" s="145"/>
      <c r="B191" s="156" t="s">
        <v>890</v>
      </c>
      <c r="C191" s="157" t="s">
        <v>15</v>
      </c>
      <c r="D191" s="144" t="s">
        <v>1294</v>
      </c>
      <c r="E191" s="144" t="s">
        <v>504</v>
      </c>
      <c r="F191" s="144"/>
      <c r="G191" s="144"/>
      <c r="H191" s="144"/>
      <c r="I191" s="144" t="s">
        <v>487</v>
      </c>
      <c r="J191" s="144">
        <v>2023</v>
      </c>
      <c r="K191" s="144" t="s">
        <v>688</v>
      </c>
      <c r="L191" s="144" t="s">
        <v>1292</v>
      </c>
      <c r="M191" s="144" t="s">
        <v>1295</v>
      </c>
      <c r="N191" s="144" t="s">
        <v>1296</v>
      </c>
      <c r="O191" s="144"/>
    </row>
    <row r="192" spans="1:15" s="127" customFormat="1" ht="60" customHeight="1" x14ac:dyDescent="0.25">
      <c r="A192" s="145"/>
      <c r="B192" s="156" t="s">
        <v>890</v>
      </c>
      <c r="C192" s="157" t="s">
        <v>15</v>
      </c>
      <c r="D192" s="144" t="s">
        <v>1297</v>
      </c>
      <c r="E192" s="144" t="s">
        <v>504</v>
      </c>
      <c r="F192" s="144"/>
      <c r="G192" s="144"/>
      <c r="H192" s="144"/>
      <c r="I192" s="144" t="s">
        <v>487</v>
      </c>
      <c r="J192" s="144">
        <v>2024</v>
      </c>
      <c r="K192" s="144" t="s">
        <v>688</v>
      </c>
      <c r="L192" s="144" t="s">
        <v>1292</v>
      </c>
      <c r="M192" s="144" t="s">
        <v>1298</v>
      </c>
      <c r="N192" s="144" t="s">
        <v>1299</v>
      </c>
      <c r="O192" s="144"/>
    </row>
    <row r="193" spans="1:15" s="127" customFormat="1" ht="60" customHeight="1" x14ac:dyDescent="0.25">
      <c r="A193" s="145"/>
      <c r="B193" s="156" t="s">
        <v>890</v>
      </c>
      <c r="C193" s="157" t="s">
        <v>15</v>
      </c>
      <c r="D193" s="144" t="s">
        <v>1300</v>
      </c>
      <c r="E193" s="144" t="s">
        <v>504</v>
      </c>
      <c r="F193" s="144"/>
      <c r="G193" s="144"/>
      <c r="H193" s="144"/>
      <c r="I193" s="144" t="s">
        <v>487</v>
      </c>
      <c r="J193" s="144">
        <v>2025</v>
      </c>
      <c r="K193" s="144" t="s">
        <v>688</v>
      </c>
      <c r="L193" s="144" t="s">
        <v>1292</v>
      </c>
      <c r="M193" s="144" t="s">
        <v>1301</v>
      </c>
      <c r="N193" s="144" t="s">
        <v>1299</v>
      </c>
      <c r="O193" s="144"/>
    </row>
    <row r="194" spans="1:15" s="127" customFormat="1" ht="60" customHeight="1" x14ac:dyDescent="0.25">
      <c r="A194" s="145"/>
      <c r="B194" s="156" t="s">
        <v>890</v>
      </c>
      <c r="C194" s="157" t="s">
        <v>15</v>
      </c>
      <c r="D194" s="144" t="s">
        <v>1302</v>
      </c>
      <c r="E194" s="144" t="s">
        <v>504</v>
      </c>
      <c r="F194" s="144"/>
      <c r="G194" s="144"/>
      <c r="H194" s="144"/>
      <c r="I194" s="144" t="s">
        <v>488</v>
      </c>
      <c r="J194" s="144">
        <v>2026</v>
      </c>
      <c r="K194" s="144" t="s">
        <v>688</v>
      </c>
      <c r="L194" s="144" t="s">
        <v>1292</v>
      </c>
      <c r="M194" s="144" t="s">
        <v>1303</v>
      </c>
      <c r="N194" s="144" t="s">
        <v>1304</v>
      </c>
      <c r="O194" s="144"/>
    </row>
    <row r="195" spans="1:15" s="127" customFormat="1" ht="60" customHeight="1" x14ac:dyDescent="0.25">
      <c r="A195" s="145"/>
      <c r="B195" s="156" t="s">
        <v>890</v>
      </c>
      <c r="C195" s="157" t="s">
        <v>15</v>
      </c>
      <c r="D195" s="144" t="s">
        <v>1305</v>
      </c>
      <c r="E195" s="144" t="s">
        <v>504</v>
      </c>
      <c r="F195" s="144" t="s">
        <v>509</v>
      </c>
      <c r="G195" s="144">
        <v>0</v>
      </c>
      <c r="H195" s="144">
        <v>1</v>
      </c>
      <c r="I195" s="144" t="s">
        <v>487</v>
      </c>
      <c r="J195" s="144">
        <v>2022</v>
      </c>
      <c r="K195" s="144" t="s">
        <v>679</v>
      </c>
      <c r="L195" s="144" t="s">
        <v>680</v>
      </c>
      <c r="M195" s="144" t="s">
        <v>1306</v>
      </c>
      <c r="N195" s="144" t="s">
        <v>1307</v>
      </c>
      <c r="O195" s="144" t="s">
        <v>745</v>
      </c>
    </row>
    <row r="196" spans="1:15" ht="60" customHeight="1" x14ac:dyDescent="0.25">
      <c r="A196" s="145"/>
      <c r="B196" s="156" t="s">
        <v>890</v>
      </c>
      <c r="C196" s="157" t="s">
        <v>15</v>
      </c>
      <c r="D196" s="144" t="s">
        <v>1308</v>
      </c>
      <c r="E196" s="144" t="s">
        <v>504</v>
      </c>
      <c r="F196" s="144" t="s">
        <v>509</v>
      </c>
      <c r="G196" s="144">
        <v>0</v>
      </c>
      <c r="H196" s="144">
        <v>1</v>
      </c>
      <c r="I196" s="144" t="s">
        <v>487</v>
      </c>
      <c r="J196" s="144">
        <v>2024</v>
      </c>
      <c r="K196" s="144" t="s">
        <v>679</v>
      </c>
      <c r="L196" s="144" t="s">
        <v>680</v>
      </c>
      <c r="M196" s="144" t="s">
        <v>1309</v>
      </c>
      <c r="N196" s="144" t="s">
        <v>1310</v>
      </c>
      <c r="O196" s="144" t="s">
        <v>745</v>
      </c>
    </row>
    <row r="197" spans="1:15" s="81" customFormat="1" ht="60" customHeight="1" x14ac:dyDescent="0.25">
      <c r="A197" s="145"/>
      <c r="B197" s="156" t="s">
        <v>1368</v>
      </c>
      <c r="C197" s="157" t="s">
        <v>15</v>
      </c>
      <c r="D197" s="144" t="s">
        <v>783</v>
      </c>
      <c r="E197" s="144" t="s">
        <v>784</v>
      </c>
      <c r="F197" s="144" t="s">
        <v>504</v>
      </c>
      <c r="G197" s="144" t="s">
        <v>504</v>
      </c>
      <c r="H197" s="144" t="s">
        <v>504</v>
      </c>
      <c r="I197" s="144" t="s">
        <v>489</v>
      </c>
      <c r="J197" s="144">
        <v>2021</v>
      </c>
      <c r="K197" s="144" t="s">
        <v>689</v>
      </c>
      <c r="L197" s="144" t="s">
        <v>690</v>
      </c>
      <c r="M197" s="144" t="s">
        <v>785</v>
      </c>
      <c r="N197" s="144" t="s">
        <v>786</v>
      </c>
      <c r="O197" s="144" t="s">
        <v>787</v>
      </c>
    </row>
    <row r="198" spans="1:15" ht="60" customHeight="1" x14ac:dyDescent="0.25">
      <c r="A198" s="145"/>
      <c r="B198" s="156" t="s">
        <v>1368</v>
      </c>
      <c r="C198" s="157" t="s">
        <v>25</v>
      </c>
      <c r="D198" s="144" t="s">
        <v>788</v>
      </c>
      <c r="E198" s="144" t="s">
        <v>789</v>
      </c>
      <c r="F198" s="144" t="s">
        <v>509</v>
      </c>
      <c r="G198" s="144">
        <v>0</v>
      </c>
      <c r="H198" s="144">
        <v>1</v>
      </c>
      <c r="I198" s="144" t="s">
        <v>490</v>
      </c>
      <c r="J198" s="144">
        <v>2025</v>
      </c>
      <c r="K198" s="144" t="s">
        <v>689</v>
      </c>
      <c r="L198" s="144" t="s">
        <v>690</v>
      </c>
      <c r="M198" s="144" t="s">
        <v>790</v>
      </c>
      <c r="N198" s="144" t="s">
        <v>791</v>
      </c>
      <c r="O198" s="144" t="s">
        <v>792</v>
      </c>
    </row>
    <row r="199" spans="1:15" ht="60" customHeight="1" x14ac:dyDescent="0.25">
      <c r="A199" s="145"/>
      <c r="B199" s="156" t="s">
        <v>1368</v>
      </c>
      <c r="C199" s="157" t="s">
        <v>25</v>
      </c>
      <c r="D199" s="144" t="s">
        <v>793</v>
      </c>
      <c r="E199" s="144" t="s">
        <v>794</v>
      </c>
      <c r="F199" s="144" t="s">
        <v>509</v>
      </c>
      <c r="G199" s="144">
        <v>0</v>
      </c>
      <c r="H199" s="144">
        <v>1</v>
      </c>
      <c r="I199" s="144" t="s">
        <v>490</v>
      </c>
      <c r="J199" s="144">
        <v>2025</v>
      </c>
      <c r="K199" s="144" t="s">
        <v>689</v>
      </c>
      <c r="L199" s="144" t="s">
        <v>690</v>
      </c>
      <c r="M199" s="144" t="s">
        <v>795</v>
      </c>
      <c r="N199" s="144" t="s">
        <v>691</v>
      </c>
      <c r="O199" s="144" t="s">
        <v>796</v>
      </c>
    </row>
    <row r="200" spans="1:15" ht="60" customHeight="1" x14ac:dyDescent="0.25">
      <c r="A200" s="145"/>
      <c r="B200" s="156" t="s">
        <v>1349</v>
      </c>
      <c r="C200" s="157" t="s">
        <v>15</v>
      </c>
      <c r="D200" s="144" t="s">
        <v>1102</v>
      </c>
      <c r="E200" s="144" t="s">
        <v>1103</v>
      </c>
      <c r="F200" s="144" t="s">
        <v>504</v>
      </c>
      <c r="G200" s="144" t="s">
        <v>504</v>
      </c>
      <c r="H200" s="144" t="s">
        <v>487</v>
      </c>
      <c r="I200" s="144">
        <v>2022</v>
      </c>
      <c r="J200" s="144" t="s">
        <v>692</v>
      </c>
      <c r="K200" s="144" t="s">
        <v>1104</v>
      </c>
      <c r="L200" s="144" t="s">
        <v>797</v>
      </c>
      <c r="M200" s="144" t="s">
        <v>1105</v>
      </c>
      <c r="N200" s="144" t="s">
        <v>1106</v>
      </c>
      <c r="O200" s="144" t="s">
        <v>1107</v>
      </c>
    </row>
    <row r="201" spans="1:15" s="127" customFormat="1" ht="60" customHeight="1" x14ac:dyDescent="0.25">
      <c r="A201" s="145"/>
      <c r="B201" s="156" t="s">
        <v>1349</v>
      </c>
      <c r="C201" s="157" t="s">
        <v>25</v>
      </c>
      <c r="D201" s="144" t="s">
        <v>1108</v>
      </c>
      <c r="E201" s="144" t="s">
        <v>1109</v>
      </c>
      <c r="F201" s="144" t="s">
        <v>1110</v>
      </c>
      <c r="G201" s="144">
        <v>40</v>
      </c>
      <c r="H201" s="144">
        <v>80</v>
      </c>
      <c r="I201" s="144" t="s">
        <v>490</v>
      </c>
      <c r="J201" s="144">
        <v>2025</v>
      </c>
      <c r="K201" s="144" t="s">
        <v>692</v>
      </c>
      <c r="L201" s="144" t="s">
        <v>1111</v>
      </c>
      <c r="M201" s="144" t="s">
        <v>1112</v>
      </c>
      <c r="N201" s="144" t="s">
        <v>1113</v>
      </c>
      <c r="O201" s="144" t="s">
        <v>1114</v>
      </c>
    </row>
    <row r="202" spans="1:15" ht="60" customHeight="1" x14ac:dyDescent="0.25">
      <c r="A202" s="145"/>
      <c r="B202" s="156" t="s">
        <v>1349</v>
      </c>
      <c r="C202" s="157" t="s">
        <v>25</v>
      </c>
      <c r="D202" s="144" t="s">
        <v>798</v>
      </c>
      <c r="E202" s="144" t="s">
        <v>1205</v>
      </c>
      <c r="F202" s="144" t="s">
        <v>1110</v>
      </c>
      <c r="G202" s="144">
        <v>0</v>
      </c>
      <c r="H202" s="144">
        <v>40</v>
      </c>
      <c r="I202" s="144" t="s">
        <v>490</v>
      </c>
      <c r="J202" s="144">
        <v>2025</v>
      </c>
      <c r="K202" s="144" t="s">
        <v>692</v>
      </c>
      <c r="L202" s="144" t="s">
        <v>693</v>
      </c>
      <c r="M202" s="144" t="s">
        <v>799</v>
      </c>
      <c r="N202" s="144" t="s">
        <v>1115</v>
      </c>
      <c r="O202" s="144" t="s">
        <v>1116</v>
      </c>
    </row>
    <row r="203" spans="1:15" s="121" customFormat="1" ht="60" customHeight="1" x14ac:dyDescent="0.25">
      <c r="A203" s="145"/>
      <c r="B203" s="156" t="s">
        <v>891</v>
      </c>
      <c r="C203" s="157"/>
      <c r="D203" s="144" t="s">
        <v>931</v>
      </c>
      <c r="E203" s="144" t="s">
        <v>1788</v>
      </c>
      <c r="F203" s="144" t="s">
        <v>615</v>
      </c>
      <c r="G203" s="144">
        <v>0</v>
      </c>
      <c r="H203" s="144">
        <v>2</v>
      </c>
      <c r="I203" s="144" t="s">
        <v>490</v>
      </c>
      <c r="J203" s="144">
        <v>2025</v>
      </c>
      <c r="K203" s="144" t="s">
        <v>694</v>
      </c>
      <c r="L203" s="144" t="s">
        <v>695</v>
      </c>
      <c r="M203" s="144" t="s">
        <v>1795</v>
      </c>
      <c r="N203" s="144" t="s">
        <v>1789</v>
      </c>
      <c r="O203" s="144" t="s">
        <v>843</v>
      </c>
    </row>
    <row r="204" spans="1:15" s="121" customFormat="1" ht="60" customHeight="1" x14ac:dyDescent="0.25">
      <c r="A204" s="145"/>
      <c r="B204" s="156" t="s">
        <v>891</v>
      </c>
      <c r="C204" s="157"/>
      <c r="D204" s="144" t="s">
        <v>931</v>
      </c>
      <c r="E204" s="144" t="s">
        <v>932</v>
      </c>
      <c r="F204" s="144" t="s">
        <v>615</v>
      </c>
      <c r="G204" s="144">
        <v>0</v>
      </c>
      <c r="H204" s="144">
        <v>10</v>
      </c>
      <c r="I204" s="144" t="s">
        <v>489</v>
      </c>
      <c r="J204" s="144">
        <v>2026</v>
      </c>
      <c r="K204" s="144" t="s">
        <v>844</v>
      </c>
      <c r="L204" s="144" t="s">
        <v>695</v>
      </c>
      <c r="M204" s="144" t="s">
        <v>1790</v>
      </c>
      <c r="N204" s="144" t="s">
        <v>1765</v>
      </c>
      <c r="O204" s="144" t="s">
        <v>1791</v>
      </c>
    </row>
    <row r="205" spans="1:15" s="121" customFormat="1" ht="60" customHeight="1" x14ac:dyDescent="0.25">
      <c r="A205" s="145"/>
      <c r="B205" s="156" t="s">
        <v>891</v>
      </c>
      <c r="C205" s="157"/>
      <c r="D205" s="144" t="s">
        <v>931</v>
      </c>
      <c r="E205" s="144" t="s">
        <v>1792</v>
      </c>
      <c r="F205" s="144" t="s">
        <v>615</v>
      </c>
      <c r="G205" s="144">
        <v>0</v>
      </c>
      <c r="H205" s="144">
        <v>1</v>
      </c>
      <c r="I205" s="144" t="s">
        <v>487</v>
      </c>
      <c r="J205" s="144">
        <v>2024</v>
      </c>
      <c r="K205" s="144" t="s">
        <v>844</v>
      </c>
      <c r="L205" s="144" t="s">
        <v>695</v>
      </c>
      <c r="M205" s="144" t="s">
        <v>1796</v>
      </c>
      <c r="N205" s="144" t="s">
        <v>933</v>
      </c>
      <c r="O205" s="144" t="s">
        <v>934</v>
      </c>
    </row>
    <row r="206" spans="1:15" ht="60" customHeight="1" x14ac:dyDescent="0.25">
      <c r="A206" s="145"/>
      <c r="B206" s="156" t="s">
        <v>1201</v>
      </c>
      <c r="C206" s="157" t="s">
        <v>15</v>
      </c>
      <c r="D206" s="144" t="s">
        <v>1173</v>
      </c>
      <c r="E206" s="144" t="s">
        <v>1174</v>
      </c>
      <c r="F206" s="144" t="s">
        <v>615</v>
      </c>
      <c r="G206" s="144">
        <v>0</v>
      </c>
      <c r="H206" s="144">
        <v>1</v>
      </c>
      <c r="I206" s="144" t="s">
        <v>487</v>
      </c>
      <c r="J206" s="144">
        <v>2022</v>
      </c>
      <c r="K206" s="144" t="s">
        <v>707</v>
      </c>
      <c r="L206" s="144" t="s">
        <v>707</v>
      </c>
      <c r="M206" s="144" t="s">
        <v>1175</v>
      </c>
      <c r="N206" s="144" t="s">
        <v>1176</v>
      </c>
      <c r="O206" s="144" t="s">
        <v>1177</v>
      </c>
    </row>
    <row r="207" spans="1:15" s="127" customFormat="1" ht="60" customHeight="1" x14ac:dyDescent="0.25">
      <c r="A207" s="145"/>
      <c r="B207" s="156" t="s">
        <v>1201</v>
      </c>
      <c r="C207" s="157" t="s">
        <v>25</v>
      </c>
      <c r="D207" s="144" t="s">
        <v>1178</v>
      </c>
      <c r="E207" s="144" t="s">
        <v>504</v>
      </c>
      <c r="F207" s="144" t="s">
        <v>615</v>
      </c>
      <c r="G207" s="144">
        <v>0</v>
      </c>
      <c r="H207" s="144">
        <v>1</v>
      </c>
      <c r="I207" s="144" t="s">
        <v>488</v>
      </c>
      <c r="J207" s="144">
        <v>2026</v>
      </c>
      <c r="K207" s="144" t="s">
        <v>707</v>
      </c>
      <c r="L207" s="144" t="s">
        <v>707</v>
      </c>
      <c r="M207" s="144" t="s">
        <v>1179</v>
      </c>
      <c r="N207" s="144" t="s">
        <v>1180</v>
      </c>
      <c r="O207" s="144" t="s">
        <v>1181</v>
      </c>
    </row>
    <row r="208" spans="1:15" s="136" customFormat="1" ht="60" customHeight="1" x14ac:dyDescent="0.25">
      <c r="A208" s="145"/>
      <c r="B208" s="156" t="s">
        <v>1201</v>
      </c>
      <c r="C208" s="157" t="s">
        <v>25</v>
      </c>
      <c r="D208" s="144" t="s">
        <v>1625</v>
      </c>
      <c r="E208" s="144" t="s">
        <v>504</v>
      </c>
      <c r="F208" s="144" t="s">
        <v>1626</v>
      </c>
      <c r="G208" s="144">
        <v>0</v>
      </c>
      <c r="H208" s="144">
        <v>15</v>
      </c>
      <c r="I208" s="144" t="s">
        <v>488</v>
      </c>
      <c r="J208" s="144">
        <v>2026</v>
      </c>
      <c r="K208" s="144" t="s">
        <v>707</v>
      </c>
      <c r="L208" s="144" t="s">
        <v>707</v>
      </c>
      <c r="M208" s="144" t="s">
        <v>1627</v>
      </c>
      <c r="N208" s="144" t="s">
        <v>1628</v>
      </c>
      <c r="O208" s="144" t="s">
        <v>1181</v>
      </c>
    </row>
    <row r="209" spans="1:15" s="127" customFormat="1" ht="60" customHeight="1" x14ac:dyDescent="0.25">
      <c r="A209" s="145"/>
      <c r="B209" s="156" t="s">
        <v>1201</v>
      </c>
      <c r="C209" s="157" t="s">
        <v>15</v>
      </c>
      <c r="D209" s="144" t="s">
        <v>696</v>
      </c>
      <c r="E209" s="144" t="s">
        <v>1629</v>
      </c>
      <c r="F209" s="144" t="s">
        <v>504</v>
      </c>
      <c r="G209" s="144" t="s">
        <v>504</v>
      </c>
      <c r="H209" s="144" t="s">
        <v>504</v>
      </c>
      <c r="I209" s="144" t="s">
        <v>487</v>
      </c>
      <c r="J209" s="144">
        <v>2023</v>
      </c>
      <c r="K209" s="144" t="s">
        <v>697</v>
      </c>
      <c r="L209" s="144" t="s">
        <v>697</v>
      </c>
      <c r="M209" s="144" t="s">
        <v>698</v>
      </c>
      <c r="N209" s="144" t="s">
        <v>699</v>
      </c>
      <c r="O209" s="144" t="s">
        <v>700</v>
      </c>
    </row>
    <row r="210" spans="1:15" ht="60" customHeight="1" x14ac:dyDescent="0.25">
      <c r="A210" s="145"/>
      <c r="B210" s="156" t="s">
        <v>1201</v>
      </c>
      <c r="C210" s="157" t="s">
        <v>25</v>
      </c>
      <c r="D210" s="144" t="s">
        <v>701</v>
      </c>
      <c r="E210" s="144" t="s">
        <v>504</v>
      </c>
      <c r="F210" s="144" t="s">
        <v>702</v>
      </c>
      <c r="G210" s="144">
        <v>0</v>
      </c>
      <c r="H210" s="144">
        <v>16232</v>
      </c>
      <c r="I210" s="144" t="s">
        <v>488</v>
      </c>
      <c r="J210" s="144">
        <v>2026</v>
      </c>
      <c r="K210" s="144" t="s">
        <v>703</v>
      </c>
      <c r="L210" s="144" t="s">
        <v>703</v>
      </c>
      <c r="M210" s="144" t="s">
        <v>704</v>
      </c>
      <c r="N210" s="144" t="s">
        <v>705</v>
      </c>
      <c r="O210" s="144" t="s">
        <v>706</v>
      </c>
    </row>
    <row r="211" spans="1:15" ht="60" customHeight="1" x14ac:dyDescent="0.25">
      <c r="A211" s="145"/>
      <c r="B211" s="156" t="s">
        <v>1202</v>
      </c>
      <c r="C211" s="157" t="s">
        <v>15</v>
      </c>
      <c r="D211" s="144" t="s">
        <v>756</v>
      </c>
      <c r="E211" s="144" t="s">
        <v>1630</v>
      </c>
      <c r="F211" s="144" t="s">
        <v>504</v>
      </c>
      <c r="G211" s="144" t="s">
        <v>504</v>
      </c>
      <c r="H211" s="144" t="s">
        <v>504</v>
      </c>
      <c r="I211" s="144" t="s">
        <v>487</v>
      </c>
      <c r="J211" s="144">
        <v>2023</v>
      </c>
      <c r="K211" s="144" t="s">
        <v>697</v>
      </c>
      <c r="L211" s="144" t="s">
        <v>707</v>
      </c>
      <c r="M211" s="144" t="s">
        <v>708</v>
      </c>
      <c r="N211" s="144" t="s">
        <v>709</v>
      </c>
      <c r="O211" s="144" t="s">
        <v>710</v>
      </c>
    </row>
    <row r="212" spans="1:15" ht="60" customHeight="1" x14ac:dyDescent="0.25">
      <c r="A212" s="145"/>
      <c r="B212" s="156" t="s">
        <v>1202</v>
      </c>
      <c r="C212" s="157" t="s">
        <v>25</v>
      </c>
      <c r="D212" s="144" t="s">
        <v>701</v>
      </c>
      <c r="E212" s="144" t="s">
        <v>504</v>
      </c>
      <c r="F212" s="144" t="s">
        <v>702</v>
      </c>
      <c r="G212" s="144">
        <v>0</v>
      </c>
      <c r="H212" s="144">
        <v>20011</v>
      </c>
      <c r="I212" s="144" t="s">
        <v>488</v>
      </c>
      <c r="J212" s="144">
        <v>2026</v>
      </c>
      <c r="K212" s="144" t="s">
        <v>703</v>
      </c>
      <c r="L212" s="144" t="s">
        <v>703</v>
      </c>
      <c r="M212" s="144" t="s">
        <v>704</v>
      </c>
      <c r="N212" s="144" t="s">
        <v>705</v>
      </c>
      <c r="O212" s="144" t="s">
        <v>706</v>
      </c>
    </row>
    <row r="213" spans="1:15" ht="60" customHeight="1" x14ac:dyDescent="0.25">
      <c r="A213" s="145"/>
      <c r="B213" s="156" t="s">
        <v>873</v>
      </c>
      <c r="C213" s="157" t="s">
        <v>25</v>
      </c>
      <c r="D213" s="144" t="s">
        <v>1182</v>
      </c>
      <c r="E213" s="144" t="s">
        <v>711</v>
      </c>
      <c r="F213" s="144" t="s">
        <v>712</v>
      </c>
      <c r="G213" s="144">
        <v>0</v>
      </c>
      <c r="H213" s="144">
        <v>3</v>
      </c>
      <c r="I213" s="144" t="s">
        <v>489</v>
      </c>
      <c r="J213" s="144">
        <v>2025</v>
      </c>
      <c r="K213" s="144" t="s">
        <v>713</v>
      </c>
      <c r="L213" s="144" t="s">
        <v>713</v>
      </c>
      <c r="M213" s="144" t="s">
        <v>714</v>
      </c>
      <c r="N213" s="144" t="s">
        <v>715</v>
      </c>
      <c r="O213" s="144" t="s">
        <v>716</v>
      </c>
    </row>
    <row r="214" spans="1:15" ht="60" customHeight="1" x14ac:dyDescent="0.25">
      <c r="A214" s="145"/>
      <c r="B214" s="156" t="s">
        <v>873</v>
      </c>
      <c r="C214" s="157" t="s">
        <v>25</v>
      </c>
      <c r="D214" s="144" t="s">
        <v>1183</v>
      </c>
      <c r="E214" s="144" t="s">
        <v>504</v>
      </c>
      <c r="F214" s="144" t="s">
        <v>717</v>
      </c>
      <c r="G214" s="144">
        <v>0</v>
      </c>
      <c r="H214" s="144">
        <v>1</v>
      </c>
      <c r="I214" s="144" t="s">
        <v>489</v>
      </c>
      <c r="J214" s="144">
        <v>2025</v>
      </c>
      <c r="K214" s="144" t="s">
        <v>713</v>
      </c>
      <c r="L214" s="144" t="s">
        <v>713</v>
      </c>
      <c r="M214" s="144" t="s">
        <v>718</v>
      </c>
      <c r="N214" s="144" t="s">
        <v>719</v>
      </c>
      <c r="O214" s="144" t="s">
        <v>720</v>
      </c>
    </row>
    <row r="215" spans="1:15" s="136" customFormat="1" ht="60" customHeight="1" x14ac:dyDescent="0.25">
      <c r="A215" s="145"/>
      <c r="B215" s="156" t="s">
        <v>873</v>
      </c>
      <c r="C215" s="157" t="s">
        <v>15</v>
      </c>
      <c r="D215" s="144" t="s">
        <v>1631</v>
      </c>
      <c r="E215" s="144" t="s">
        <v>1782</v>
      </c>
      <c r="F215" s="144" t="s">
        <v>615</v>
      </c>
      <c r="G215" s="144">
        <v>0</v>
      </c>
      <c r="H215" s="144">
        <v>1</v>
      </c>
      <c r="I215" s="144" t="s">
        <v>488</v>
      </c>
      <c r="J215" s="144">
        <v>2025</v>
      </c>
      <c r="K215" s="144" t="s">
        <v>713</v>
      </c>
      <c r="L215" s="144" t="s">
        <v>1632</v>
      </c>
      <c r="M215" s="144" t="s">
        <v>1784</v>
      </c>
      <c r="N215" s="144" t="s">
        <v>1783</v>
      </c>
      <c r="O215" s="144" t="s">
        <v>1633</v>
      </c>
    </row>
    <row r="216" spans="1:15" s="136" customFormat="1" ht="60" customHeight="1" x14ac:dyDescent="0.25">
      <c r="A216" s="145"/>
      <c r="B216" s="156" t="s">
        <v>1768</v>
      </c>
      <c r="C216" s="157" t="s">
        <v>15</v>
      </c>
      <c r="D216" s="144" t="s">
        <v>1838</v>
      </c>
      <c r="E216" s="144" t="s">
        <v>1839</v>
      </c>
      <c r="F216" s="144" t="s">
        <v>504</v>
      </c>
      <c r="G216" s="144" t="s">
        <v>504</v>
      </c>
      <c r="H216" s="144" t="s">
        <v>504</v>
      </c>
      <c r="I216" s="144" t="s">
        <v>487</v>
      </c>
      <c r="J216" s="144">
        <v>2023</v>
      </c>
      <c r="K216" s="144" t="s">
        <v>713</v>
      </c>
      <c r="L216" s="144" t="s">
        <v>1840</v>
      </c>
      <c r="M216" s="144" t="s">
        <v>1841</v>
      </c>
      <c r="N216" s="144" t="s">
        <v>1842</v>
      </c>
      <c r="O216" s="144" t="s">
        <v>1843</v>
      </c>
    </row>
    <row r="217" spans="1:15" s="136" customFormat="1" ht="60" customHeight="1" x14ac:dyDescent="0.25">
      <c r="A217" s="145"/>
      <c r="B217" s="156" t="s">
        <v>1768</v>
      </c>
      <c r="C217" s="157" t="s">
        <v>25</v>
      </c>
      <c r="D217" s="144" t="s">
        <v>1844</v>
      </c>
      <c r="E217" s="144" t="s">
        <v>504</v>
      </c>
      <c r="F217" s="144" t="s">
        <v>615</v>
      </c>
      <c r="G217" s="144">
        <v>3</v>
      </c>
      <c r="H217" s="144">
        <v>15</v>
      </c>
      <c r="I217" s="144" t="s">
        <v>487</v>
      </c>
      <c r="J217" s="144">
        <v>2026</v>
      </c>
      <c r="K217" s="144" t="s">
        <v>713</v>
      </c>
      <c r="L217" s="144" t="s">
        <v>1840</v>
      </c>
      <c r="M217" s="144" t="s">
        <v>1845</v>
      </c>
      <c r="N217" s="144" t="s">
        <v>1846</v>
      </c>
      <c r="O217" s="144" t="s">
        <v>1847</v>
      </c>
    </row>
    <row r="218" spans="1:15" s="136" customFormat="1" ht="60" customHeight="1" x14ac:dyDescent="0.25">
      <c r="A218" s="145"/>
      <c r="B218" s="156" t="s">
        <v>1768</v>
      </c>
      <c r="C218" s="157" t="s">
        <v>25</v>
      </c>
      <c r="D218" s="144" t="s">
        <v>1848</v>
      </c>
      <c r="E218" s="144" t="s">
        <v>504</v>
      </c>
      <c r="F218" s="144" t="s">
        <v>615</v>
      </c>
      <c r="G218" s="144">
        <v>1</v>
      </c>
      <c r="H218" s="144">
        <v>15</v>
      </c>
      <c r="I218" s="144" t="s">
        <v>487</v>
      </c>
      <c r="J218" s="144">
        <v>2025</v>
      </c>
      <c r="K218" s="144" t="s">
        <v>713</v>
      </c>
      <c r="L218" s="144" t="s">
        <v>1840</v>
      </c>
      <c r="M218" s="144" t="s">
        <v>1849</v>
      </c>
      <c r="N218" s="144" t="s">
        <v>1850</v>
      </c>
      <c r="O218" s="144" t="s">
        <v>1851</v>
      </c>
    </row>
    <row r="219" spans="1:15" ht="60" customHeight="1" x14ac:dyDescent="0.25">
      <c r="A219" s="145"/>
      <c r="B219" s="156" t="s">
        <v>892</v>
      </c>
      <c r="C219" s="157" t="s">
        <v>15</v>
      </c>
      <c r="D219" s="144" t="s">
        <v>1234</v>
      </c>
      <c r="E219" s="144" t="s">
        <v>1235</v>
      </c>
      <c r="F219" s="144" t="s">
        <v>504</v>
      </c>
      <c r="G219" s="144" t="s">
        <v>504</v>
      </c>
      <c r="H219" s="144" t="s">
        <v>504</v>
      </c>
      <c r="I219" s="144" t="s">
        <v>487</v>
      </c>
      <c r="J219" s="144">
        <v>2021</v>
      </c>
      <c r="K219" s="144"/>
      <c r="L219" s="144" t="s">
        <v>1236</v>
      </c>
      <c r="M219" s="144" t="s">
        <v>1237</v>
      </c>
      <c r="N219" s="144" t="s">
        <v>1238</v>
      </c>
      <c r="O219" s="144" t="s">
        <v>1239</v>
      </c>
    </row>
    <row r="220" spans="1:15" ht="60" customHeight="1" x14ac:dyDescent="0.25">
      <c r="A220" s="145"/>
      <c r="B220" s="156" t="s">
        <v>892</v>
      </c>
      <c r="C220" s="157" t="s">
        <v>25</v>
      </c>
      <c r="D220" s="144" t="s">
        <v>1240</v>
      </c>
      <c r="E220" s="144" t="s">
        <v>1241</v>
      </c>
      <c r="F220" s="144" t="s">
        <v>509</v>
      </c>
      <c r="G220" s="144">
        <v>0</v>
      </c>
      <c r="H220" s="144">
        <v>1</v>
      </c>
      <c r="I220" s="144" t="s">
        <v>487</v>
      </c>
      <c r="J220" s="144">
        <v>2022</v>
      </c>
      <c r="K220" s="144" t="s">
        <v>1242</v>
      </c>
      <c r="L220" s="144" t="s">
        <v>1243</v>
      </c>
      <c r="M220" s="144" t="s">
        <v>1244</v>
      </c>
      <c r="N220" s="144" t="s">
        <v>1245</v>
      </c>
      <c r="O220" s="144" t="s">
        <v>1246</v>
      </c>
    </row>
    <row r="221" spans="1:15" ht="60" customHeight="1" x14ac:dyDescent="0.25">
      <c r="A221" s="145"/>
      <c r="B221" s="156" t="s">
        <v>893</v>
      </c>
      <c r="C221" s="157" t="s">
        <v>25</v>
      </c>
      <c r="D221" s="144" t="s">
        <v>1896</v>
      </c>
      <c r="E221" s="144" t="s">
        <v>1235</v>
      </c>
      <c r="F221" s="144" t="s">
        <v>504</v>
      </c>
      <c r="G221" s="144" t="s">
        <v>504</v>
      </c>
      <c r="H221" s="144" t="s">
        <v>504</v>
      </c>
      <c r="I221" s="144" t="s">
        <v>487</v>
      </c>
      <c r="J221" s="144">
        <v>2021</v>
      </c>
      <c r="K221" s="144"/>
      <c r="L221" s="144" t="s">
        <v>1236</v>
      </c>
      <c r="M221" s="144" t="s">
        <v>1247</v>
      </c>
      <c r="N221" s="144" t="s">
        <v>1238</v>
      </c>
      <c r="O221" s="144" t="s">
        <v>1248</v>
      </c>
    </row>
    <row r="222" spans="1:15" ht="60" customHeight="1" x14ac:dyDescent="0.25">
      <c r="A222" s="145"/>
      <c r="B222" s="156" t="s">
        <v>894</v>
      </c>
      <c r="C222" s="157" t="s">
        <v>15</v>
      </c>
      <c r="D222" s="144" t="s">
        <v>1249</v>
      </c>
      <c r="E222" s="144" t="s">
        <v>913</v>
      </c>
      <c r="F222" s="144" t="s">
        <v>509</v>
      </c>
      <c r="G222" s="144">
        <v>0</v>
      </c>
      <c r="H222" s="144">
        <v>1</v>
      </c>
      <c r="I222" s="144" t="s">
        <v>487</v>
      </c>
      <c r="J222" s="144">
        <v>2021</v>
      </c>
      <c r="K222" s="144" t="s">
        <v>1242</v>
      </c>
      <c r="L222" s="144" t="s">
        <v>1243</v>
      </c>
      <c r="M222" s="144" t="s">
        <v>1250</v>
      </c>
      <c r="N222" s="144" t="s">
        <v>1251</v>
      </c>
      <c r="O222" s="144" t="s">
        <v>1252</v>
      </c>
    </row>
    <row r="223" spans="1:15" ht="60" customHeight="1" x14ac:dyDescent="0.25">
      <c r="A223" s="145"/>
      <c r="B223" s="156" t="s">
        <v>894</v>
      </c>
      <c r="C223" s="157" t="s">
        <v>15</v>
      </c>
      <c r="D223" s="144" t="s">
        <v>1253</v>
      </c>
      <c r="E223" s="144" t="s">
        <v>1254</v>
      </c>
      <c r="F223" s="144" t="s">
        <v>509</v>
      </c>
      <c r="G223" s="144">
        <v>0</v>
      </c>
      <c r="H223" s="144">
        <v>1</v>
      </c>
      <c r="I223" s="144" t="s">
        <v>488</v>
      </c>
      <c r="J223" s="144">
        <v>2021</v>
      </c>
      <c r="K223" s="144" t="s">
        <v>1242</v>
      </c>
      <c r="L223" s="144" t="s">
        <v>1243</v>
      </c>
      <c r="M223" s="144" t="s">
        <v>1255</v>
      </c>
      <c r="N223" s="144" t="s">
        <v>1256</v>
      </c>
      <c r="O223" s="144" t="s">
        <v>1257</v>
      </c>
    </row>
    <row r="224" spans="1:15" ht="60" customHeight="1" x14ac:dyDescent="0.25">
      <c r="A224" s="145"/>
      <c r="B224" s="156" t="s">
        <v>894</v>
      </c>
      <c r="C224" s="157" t="s">
        <v>25</v>
      </c>
      <c r="D224" s="144" t="s">
        <v>1258</v>
      </c>
      <c r="E224" s="144" t="s">
        <v>1259</v>
      </c>
      <c r="F224" s="144" t="s">
        <v>509</v>
      </c>
      <c r="G224" s="144">
        <v>0</v>
      </c>
      <c r="H224" s="144">
        <v>1</v>
      </c>
      <c r="I224" s="144" t="s">
        <v>1069</v>
      </c>
      <c r="J224" s="144">
        <v>2021</v>
      </c>
      <c r="K224" s="144" t="s">
        <v>1236</v>
      </c>
      <c r="L224" s="144" t="s">
        <v>1236</v>
      </c>
      <c r="M224" s="144" t="s">
        <v>1260</v>
      </c>
      <c r="N224" s="144" t="s">
        <v>1261</v>
      </c>
      <c r="O224" s="144" t="s">
        <v>1262</v>
      </c>
    </row>
    <row r="225" spans="1:15" s="136" customFormat="1" ht="60" customHeight="1" x14ac:dyDescent="0.25">
      <c r="A225" s="145"/>
      <c r="B225" s="156" t="s">
        <v>894</v>
      </c>
      <c r="C225" s="157" t="s">
        <v>25</v>
      </c>
      <c r="D225" s="144" t="s">
        <v>1371</v>
      </c>
      <c r="E225" s="144" t="s">
        <v>1372</v>
      </c>
      <c r="F225" s="144" t="s">
        <v>509</v>
      </c>
      <c r="G225" s="144">
        <v>0</v>
      </c>
      <c r="H225" s="144">
        <v>1</v>
      </c>
      <c r="I225" s="144" t="s">
        <v>488</v>
      </c>
      <c r="J225" s="144">
        <v>2026</v>
      </c>
      <c r="K225" s="144" t="s">
        <v>1236</v>
      </c>
      <c r="L225" s="144" t="s">
        <v>1236</v>
      </c>
      <c r="M225" s="144" t="s">
        <v>1373</v>
      </c>
      <c r="N225" s="144" t="s">
        <v>1374</v>
      </c>
      <c r="O225" s="144" t="s">
        <v>1375</v>
      </c>
    </row>
    <row r="226" spans="1:15" ht="60" customHeight="1" x14ac:dyDescent="0.25">
      <c r="A226" s="145"/>
      <c r="B226" s="156" t="s">
        <v>895</v>
      </c>
      <c r="C226" s="157" t="s">
        <v>25</v>
      </c>
      <c r="D226" s="144" t="s">
        <v>1263</v>
      </c>
      <c r="E226" s="144" t="s">
        <v>1264</v>
      </c>
      <c r="F226" s="144" t="s">
        <v>509</v>
      </c>
      <c r="G226" s="144">
        <v>0</v>
      </c>
      <c r="H226" s="144">
        <v>1</v>
      </c>
      <c r="I226" s="144" t="s">
        <v>487</v>
      </c>
      <c r="J226" s="144">
        <v>2024</v>
      </c>
      <c r="K226" s="144" t="s">
        <v>1242</v>
      </c>
      <c r="L226" s="144" t="s">
        <v>1243</v>
      </c>
      <c r="M226" s="144" t="s">
        <v>1265</v>
      </c>
      <c r="N226" s="144" t="s">
        <v>1266</v>
      </c>
      <c r="O226" s="144" t="s">
        <v>1267</v>
      </c>
    </row>
    <row r="227" spans="1:15" ht="60" customHeight="1" x14ac:dyDescent="0.25">
      <c r="A227" s="145"/>
      <c r="B227" s="156" t="s">
        <v>895</v>
      </c>
      <c r="C227" s="157" t="s">
        <v>25</v>
      </c>
      <c r="D227" s="144" t="s">
        <v>1268</v>
      </c>
      <c r="E227" s="144" t="s">
        <v>1269</v>
      </c>
      <c r="F227" s="144" t="s">
        <v>509</v>
      </c>
      <c r="G227" s="144">
        <v>0</v>
      </c>
      <c r="H227" s="144">
        <v>1</v>
      </c>
      <c r="I227" s="144" t="s">
        <v>487</v>
      </c>
      <c r="J227" s="144">
        <v>2021</v>
      </c>
      <c r="K227" s="144" t="s">
        <v>1242</v>
      </c>
      <c r="L227" s="144" t="s">
        <v>1243</v>
      </c>
      <c r="M227" s="144" t="s">
        <v>1270</v>
      </c>
      <c r="N227" s="144" t="s">
        <v>1271</v>
      </c>
      <c r="O227" s="144" t="s">
        <v>1272</v>
      </c>
    </row>
    <row r="228" spans="1:15" ht="60" customHeight="1" x14ac:dyDescent="0.25">
      <c r="A228" s="145"/>
      <c r="B228" s="156" t="s">
        <v>895</v>
      </c>
      <c r="C228" s="157" t="s">
        <v>25</v>
      </c>
      <c r="D228" s="144" t="s">
        <v>1273</v>
      </c>
      <c r="E228" s="144" t="s">
        <v>1274</v>
      </c>
      <c r="F228" s="144" t="s">
        <v>509</v>
      </c>
      <c r="G228" s="144">
        <v>0</v>
      </c>
      <c r="H228" s="144">
        <v>1</v>
      </c>
      <c r="I228" s="144" t="s">
        <v>487</v>
      </c>
      <c r="J228" s="144">
        <v>2024</v>
      </c>
      <c r="K228" s="144" t="s">
        <v>1242</v>
      </c>
      <c r="L228" s="144" t="s">
        <v>1243</v>
      </c>
      <c r="M228" s="144" t="s">
        <v>1275</v>
      </c>
      <c r="N228" s="144" t="s">
        <v>1793</v>
      </c>
      <c r="O228" s="144" t="s">
        <v>1276</v>
      </c>
    </row>
    <row r="229" spans="1:15" x14ac:dyDescent="0.25">
      <c r="A229" s="170"/>
      <c r="B229" s="130"/>
      <c r="C229" s="129"/>
      <c r="D229" s="129"/>
      <c r="E229" s="129"/>
      <c r="F229" s="129"/>
      <c r="G229" s="129"/>
      <c r="H229" s="129"/>
      <c r="I229" s="128"/>
      <c r="J229" s="128"/>
      <c r="K229" s="129"/>
      <c r="L229" s="129"/>
      <c r="M229" s="129"/>
      <c r="N229" s="129"/>
      <c r="O229" s="129"/>
    </row>
    <row r="230" spans="1:15" x14ac:dyDescent="0.25">
      <c r="A230" s="170"/>
      <c r="B230" s="130"/>
      <c r="C230" s="129"/>
      <c r="D230" s="129"/>
      <c r="E230" s="129"/>
      <c r="F230" s="129"/>
      <c r="G230" s="129"/>
      <c r="H230" s="129"/>
      <c r="I230" s="128"/>
      <c r="J230" s="128"/>
      <c r="K230" s="129"/>
      <c r="L230" s="129"/>
      <c r="M230" s="129"/>
      <c r="N230" s="129"/>
      <c r="O230" s="129"/>
    </row>
    <row r="231" spans="1:15" x14ac:dyDescent="0.25">
      <c r="A231" s="131"/>
      <c r="B231" s="130"/>
      <c r="C231" s="129"/>
      <c r="D231" s="129"/>
      <c r="E231" s="129"/>
      <c r="F231" s="129"/>
      <c r="G231" s="129"/>
      <c r="H231" s="129"/>
      <c r="I231" s="128"/>
      <c r="J231" s="128"/>
      <c r="K231" s="129"/>
      <c r="L231" s="129"/>
      <c r="M231" s="129"/>
      <c r="N231" s="129"/>
      <c r="O231" s="129"/>
    </row>
    <row r="232" spans="1:15" x14ac:dyDescent="0.25">
      <c r="A232" s="132"/>
      <c r="B232" s="129"/>
      <c r="C232" s="129"/>
      <c r="D232" s="129"/>
      <c r="E232" s="129"/>
      <c r="F232" s="129"/>
      <c r="G232" s="129"/>
      <c r="H232" s="129"/>
      <c r="I232" s="128"/>
      <c r="J232" s="128"/>
      <c r="K232" s="129"/>
      <c r="L232" s="129"/>
      <c r="M232" s="129"/>
      <c r="N232" s="129"/>
      <c r="O232" s="129"/>
    </row>
    <row r="233" spans="1:15" x14ac:dyDescent="0.25">
      <c r="A233" s="132"/>
      <c r="B233" s="129"/>
      <c r="C233" s="129"/>
      <c r="D233" s="129"/>
      <c r="E233" s="129"/>
      <c r="F233" s="129"/>
      <c r="G233" s="129"/>
      <c r="H233" s="129"/>
      <c r="I233" s="128"/>
      <c r="J233" s="128"/>
      <c r="K233" s="129"/>
      <c r="L233" s="129"/>
      <c r="M233" s="129"/>
      <c r="N233" s="129"/>
      <c r="O233" s="129"/>
    </row>
    <row r="234" spans="1:15" x14ac:dyDescent="0.25">
      <c r="A234" s="132"/>
      <c r="B234" s="129"/>
      <c r="C234" s="129"/>
      <c r="D234" s="129"/>
      <c r="E234" s="129"/>
      <c r="F234" s="129"/>
      <c r="G234" s="129"/>
      <c r="H234" s="129"/>
      <c r="I234" s="128"/>
      <c r="J234" s="128"/>
      <c r="K234" s="129"/>
      <c r="L234" s="129"/>
      <c r="M234" s="129"/>
      <c r="N234" s="129"/>
      <c r="O234" s="129"/>
    </row>
    <row r="235" spans="1:15" x14ac:dyDescent="0.25">
      <c r="A235" s="132"/>
      <c r="B235" s="129"/>
      <c r="C235" s="129"/>
      <c r="D235" s="129"/>
      <c r="E235" s="129"/>
      <c r="F235" s="129"/>
      <c r="G235" s="129"/>
      <c r="H235" s="129"/>
      <c r="I235" s="128"/>
      <c r="J235" s="128"/>
      <c r="K235" s="129"/>
      <c r="L235" s="129"/>
      <c r="M235" s="129"/>
      <c r="N235" s="129"/>
      <c r="O235" s="129"/>
    </row>
    <row r="236" spans="1:15" x14ac:dyDescent="0.25">
      <c r="A236" s="132"/>
      <c r="B236" s="129"/>
      <c r="C236" s="129"/>
      <c r="D236" s="129"/>
      <c r="E236" s="129"/>
      <c r="F236" s="129"/>
      <c r="G236" s="129"/>
      <c r="H236" s="129"/>
      <c r="I236" s="128"/>
      <c r="J236" s="128"/>
      <c r="K236" s="129"/>
      <c r="L236" s="129"/>
      <c r="M236" s="129"/>
      <c r="N236" s="129"/>
      <c r="O236" s="129"/>
    </row>
    <row r="237" spans="1:15" x14ac:dyDescent="0.25">
      <c r="A237" s="132"/>
      <c r="B237" s="129"/>
      <c r="C237" s="129"/>
      <c r="D237" s="129"/>
      <c r="E237" s="129"/>
      <c r="F237" s="129"/>
      <c r="G237" s="129"/>
      <c r="H237" s="129"/>
      <c r="I237" s="128"/>
      <c r="J237" s="128"/>
      <c r="K237" s="129"/>
      <c r="L237" s="129"/>
      <c r="M237" s="129"/>
      <c r="N237" s="129"/>
      <c r="O237" s="129"/>
    </row>
    <row r="238" spans="1:15" x14ac:dyDescent="0.25">
      <c r="A238" s="132"/>
      <c r="B238" s="129"/>
      <c r="C238" s="129"/>
      <c r="D238" s="129"/>
      <c r="E238" s="129"/>
      <c r="F238" s="129"/>
      <c r="G238" s="129"/>
      <c r="H238" s="129"/>
      <c r="I238" s="128"/>
      <c r="J238" s="128"/>
      <c r="K238" s="129"/>
      <c r="L238" s="129"/>
      <c r="M238" s="129"/>
      <c r="N238" s="129"/>
      <c r="O238" s="129"/>
    </row>
    <row r="239" spans="1:15" x14ac:dyDescent="0.25">
      <c r="A239" s="132"/>
      <c r="B239" s="129"/>
      <c r="C239" s="129"/>
      <c r="D239" s="129"/>
      <c r="E239" s="129"/>
      <c r="F239" s="129"/>
      <c r="G239" s="129"/>
      <c r="H239" s="129"/>
      <c r="I239" s="128"/>
      <c r="J239" s="128"/>
      <c r="K239" s="129"/>
      <c r="L239" s="129"/>
      <c r="M239" s="129"/>
      <c r="N239" s="129"/>
      <c r="O239" s="129"/>
    </row>
    <row r="240" spans="1:15" x14ac:dyDescent="0.25">
      <c r="A240" s="132"/>
      <c r="B240" s="129"/>
      <c r="C240" s="129"/>
      <c r="D240" s="129"/>
      <c r="E240" s="129"/>
      <c r="F240" s="129"/>
      <c r="G240" s="129"/>
      <c r="H240" s="129"/>
      <c r="I240" s="128"/>
      <c r="J240" s="128"/>
      <c r="K240" s="129"/>
      <c r="L240" s="129"/>
      <c r="M240" s="129"/>
      <c r="N240" s="129"/>
      <c r="O240" s="129"/>
    </row>
  </sheetData>
  <customSheetViews>
    <customSheetView guid="{DF4DF86E-F87E-4853-B44F-4F4D647D71FF}" showGridLines="0">
      <selection activeCell="A11" sqref="A11"/>
      <pageMargins left="0.7" right="0.7" top="0.75" bottom="0.75" header="0.3" footer="0.3"/>
      <pageSetup paperSize="9" orientation="portrait" verticalDpi="0" r:id="rId1"/>
    </customSheetView>
    <customSheetView guid="{587CB59E-8194-466A-825B-36D9E2C9E12C}" showGridLines="0">
      <selection activeCell="A11" sqref="A11"/>
      <pageMargins left="0.7" right="0.7" top="0.75" bottom="0.75" header="0.3" footer="0.3"/>
      <pageSetup paperSize="9" orientation="portrait" verticalDpi="0" r:id="rId2"/>
    </customSheetView>
    <customSheetView guid="{BA2EDF17-FDDF-46B2-A4BE-72FB311EBCAF}" showGridLines="0">
      <selection activeCell="A11" sqref="A11"/>
      <pageMargins left="0.7" right="0.7" top="0.75" bottom="0.75" header="0.3" footer="0.3"/>
      <pageSetup paperSize="9" orientation="portrait" verticalDpi="0" r:id="rId3"/>
    </customSheetView>
    <customSheetView guid="{317D3D83-AACA-40F7-8006-3175597A202A}" showGridLines="0">
      <selection activeCell="B2" sqref="A2:B2"/>
      <pageMargins left="0.7" right="0.7" top="0.75" bottom="0.75" header="0.3" footer="0.3"/>
      <pageSetup paperSize="9" orientation="portrait" verticalDpi="0" r:id="rId4"/>
    </customSheetView>
  </customSheetViews>
  <mergeCells count="21">
    <mergeCell ref="A1:O1"/>
    <mergeCell ref="F3:H3"/>
    <mergeCell ref="A3:A4"/>
    <mergeCell ref="B3:B4"/>
    <mergeCell ref="C3:C4"/>
    <mergeCell ref="D3:D4"/>
    <mergeCell ref="E3:E4"/>
    <mergeCell ref="K3:K4"/>
    <mergeCell ref="L3:L4"/>
    <mergeCell ref="M3:M4"/>
    <mergeCell ref="N3:N4"/>
    <mergeCell ref="O3:O4"/>
    <mergeCell ref="A2:O2"/>
    <mergeCell ref="I3:J3"/>
    <mergeCell ref="A229:A230"/>
    <mergeCell ref="A6:A7"/>
    <mergeCell ref="B6:B7"/>
    <mergeCell ref="C6:C7"/>
    <mergeCell ref="B8:B9"/>
    <mergeCell ref="C8:C9"/>
    <mergeCell ref="A8:A9"/>
  </mergeCells>
  <dataValidations count="11">
    <dataValidation type="whole" operator="greaterThan" allowBlank="1" showInputMessage="1" showErrorMessage="1" errorTitle="Wrong input" error="Input must be a positive whole number." sqref="F200:G200 G181:H199 G133 H22:H23 H203:H205 H36:H38 H211 G201:H202 H87:H88 H33:H34 G92:H93 G112:H113 G74:G88 H102:H104 G6:H21 H98:H100 G156:H160 G102 G22:G28 H209 G33:G51 G59:G69 G163:H163 H25:H28 G100 H165 G203:G215 G219:H1048576 H215" xr:uid="{00000000-0002-0000-0300-000000000000}">
      <formula1>-1</formula1>
    </dataValidation>
    <dataValidation operator="greaterThan" allowBlank="1" showInputMessage="1" showErrorMessage="1" errorTitle="Wrong input" error="Input must be a positive whole number." sqref="H74:H86 H35 H24 H59:H69 G114:H115 H212 H96 H206:H208 H20 H39:H51 G118:H126" xr:uid="{00000000-0002-0000-0300-000001000000}"/>
    <dataValidation type="decimal" operator="greaterThan" allowBlank="1" showInputMessage="1" showErrorMessage="1" prompt="Wrong input - Input must be a positive whole number." sqref="G166:H172 H105:H107 G174:H178 G105:G111 G70:G71" xr:uid="{00000000-0002-0000-0300-000002000000}">
      <formula1>-1</formula1>
    </dataValidation>
    <dataValidation operator="greaterThan" allowBlank="1" showInputMessage="1" showErrorMessage="1" prompt="Wrong input - Input must be a positive whole number." sqref="H108:H111 H70:H71" xr:uid="{00000000-0002-0000-0300-000003000000}"/>
    <dataValidation type="list" allowBlank="1" showErrorMessage="1" sqref="C166:C172 E70:F71 I166:I168 F174:F178 C174:C178 F166:F172 C70:C71" xr:uid="{00000000-0002-0000-0300-000004000000}">
      <formula1>#REF!</formula1>
    </dataValidation>
    <dataValidation type="list" allowBlank="1" showInputMessage="1" showErrorMessage="1" sqref="I33:I38 C118 C127:C128 C179:C186 I23:I24 C22:C24 E185:E186 I124:I128 C173 F173:H173 F181:F186 F225 C225 I185:I186 I220 F179:H180 I119 I122 F22:F24 I89:I91 I94:I95 F96:F99 G97:I97 G98:G99 I99 C90:C99 I181:I183 F33:F39 F112:F113 C33:C39 C112:C113 I112:I113 C102:C104" xr:uid="{00000000-0002-0000-0300-000005000000}">
      <formula1>#REF!</formula1>
    </dataValidation>
    <dataValidation allowBlank="1" showErrorMessage="1" sqref="I169:I180 I108:I111 I70:I71" xr:uid="{00000000-0002-0000-0300-000006000000}"/>
    <dataValidation type="list" allowBlank="1" showInputMessage="1" showErrorMessage="1" sqref="B181:B215 B166:B169 B85:B99 B10:B14 B22:B35 B52:B73 B41:B43 B76:B82 B8 B47:B50 B219:B228 B105:B108 B112:B133" xr:uid="{00000000-0002-0000-0300-000007000000}">
      <formula1>$D$3:$D$91</formula1>
    </dataValidation>
    <dataValidation type="list" allowBlank="1" showInputMessage="1" showErrorMessage="1" sqref="B156:B165" xr:uid="{00000000-0002-0000-0300-000008000000}">
      <formula1>$D$3:$D$88</formula1>
    </dataValidation>
    <dataValidation type="list" allowBlank="1" showInputMessage="1" showErrorMessage="1" sqref="B216:B218" xr:uid="{00000000-0002-0000-0300-000009000000}">
      <formula1>$D$3:$D$76</formula1>
    </dataValidation>
    <dataValidation allowBlank="1" showInputMessage="1" showErrorMessage="1" sqref="C52:O52" xr:uid="{00000000-0002-0000-0300-00000A000000}"/>
  </dataValidations>
  <pageMargins left="0.7" right="0.7" top="0.75" bottom="0.75" header="0.3" footer="0.3"/>
  <pageSetup paperSize="9" orientation="portrait" verticalDpi="300" r:id="rId5"/>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300-00000B000000}">
          <x14:formula1>
            <xm:f>T1_Pick_List!$Q:$Q</xm:f>
          </x14:formula1>
          <xm:sqref>B229:B1048576</xm:sqref>
        </x14:dataValidation>
        <x14:dataValidation type="list" allowBlank="1" showInputMessage="1" showErrorMessage="1" xr:uid="{00000000-0002-0000-0300-00000C000000}">
          <x14:formula1>
            <xm:f>T1_Pick_List!$B$2:$B$3</xm:f>
          </x14:formula1>
          <xm:sqref>C226:C1048576 C65:C69 C219:C224 C74:C89</xm:sqref>
        </x14:dataValidation>
        <x14:dataValidation type="list" allowBlank="1" showInputMessage="1" showErrorMessage="1" xr:uid="{00000000-0002-0000-0300-00000D000000}">
          <x14:formula1>
            <xm:f>T1_Pick_List!$J$2:$J$5</xm:f>
          </x14:formula1>
          <xm:sqref>I221:I224 I65:I67 I226:I1048576 I219 I76:I78 I81:I88</xm:sqref>
        </x14:dataValidation>
        <x14:dataValidation type="list" allowBlank="1" showInputMessage="1" showErrorMessage="1" xr:uid="{00000000-0002-0000-0300-00000E000000}">
          <x14:formula1>
            <xm:f>T1_Pick_List!$K$2:$K$3</xm:f>
          </x14:formula1>
          <xm:sqref>E87:E88 E65:F69 E79:E84 F74:F88 F226:F1048576 E74:E77 F219:F224</xm:sqref>
        </x14:dataValidation>
        <x14:dataValidation type="list" allowBlank="1" showInputMessage="1" showErrorMessage="1" xr:uid="{00000000-0002-0000-0300-00000F000000}">
          <x14:formula1>
            <xm:f>'C:\Users\fsd-jerke\AppData\Local\Microsoft\Windows\INetCache\Content.Outlook\LKNLNP3Y\[ANM plana pielikumi LV-23.02.2021-IEM.xlsx]T1_Pick_List'!#REF!</xm:f>
          </x14:formula1>
          <xm:sqref>I201:I202 H200 F197:F199 I197 C187:C199</xm:sqref>
        </x14:dataValidation>
        <x14:dataValidation type="list" allowBlank="1" showInputMessage="1" showErrorMessage="1" xr:uid="{00000000-0002-0000-0300-000010000000}">
          <x14:formula1>
            <xm:f>'C:\Users\RAMONA~1.INN\AppData\Local\Temp\[2021-02-22_ANM plana pielikumi LV_FID0203.xlsx]T1_Pick_List'!#REF!</xm:f>
          </x14:formula1>
          <xm:sqref>I198:I199</xm:sqref>
        </x14:dataValidation>
        <x14:dataValidation type="list" allowBlank="1" showInputMessage="1" showErrorMessage="1" xr:uid="{00000000-0002-0000-0300-000011000000}">
          <x14:formula1>
            <xm:f>'C:\Users\fsd-jerke\AppData\Local\Microsoft\Windows\INetCache\Content.Outlook\LKNLNP3Y\[2021-03-15_ANM plana pielikumi LV(TM 010421).xlsx]T1_Pick_List'!#REF!</xm:f>
          </x14:formula1>
          <xm:sqref>F203 C203</xm:sqref>
        </x14:dataValidation>
        <x14:dataValidation type="list" allowBlank="1" showInputMessage="1" showErrorMessage="1" xr:uid="{00000000-0002-0000-0300-000012000000}">
          <x14:formula1>
            <xm:f>'S:\MVU nodaļa\Dita Tetere\5. RRF\Precizējumi 31.03\[EE_2021-03-15_ANM plana pielikumi LV_31.03.2021.xlsx]T1_Pick_List'!#REF!</xm:f>
          </x14:formula1>
          <xm:sqref>I22 F15:F20 I15:I20 C15:C21</xm:sqref>
        </x14:dataValidation>
        <x14:dataValidation type="list" allowBlank="1" showInputMessage="1" showErrorMessage="1" xr:uid="{00000000-0002-0000-0300-000013000000}">
          <x14:formula1>
            <xm:f>'C:\Users\fsd-jerke\AppData\Local\Microsoft\Windows\INetCache\Content.Outlook\LKNLNP3Y\[2021-03-15_ANM plana pielikumi LV_31.03.2021.xlsx]T1_Pick_List'!#REF!</xm:f>
          </x14:formula1>
          <xm:sqref>I59:I64 C125 I100 F102:F104 I21 E59:F64 F21 I92:I93 I96 I98 C100:C101 C59:C64 F100 I102:I103 F163:F165 I163:I165 C163:C165</xm:sqref>
        </x14:dataValidation>
        <x14:dataValidation type="list" allowBlank="1" showInputMessage="1" showErrorMessage="1" xr:uid="{00000000-0002-0000-0300-000014000000}">
          <x14:formula1>
            <xm:f>'C:\Users\fsd-jerke\AppData\Local\Microsoft\Windows\INetCache\Content.Outlook\LKNLNP3Y\[ANM_piel_EFIN_05_04_2021.xlsx]T1_Pick_List'!#REF!</xm:f>
          </x14:formula1>
          <xm:sqref>F11:F14 I25:I28 C11:C14 F25:F28 C25:C28 I11:I14 I31:I32</xm:sqref>
        </x14:dataValidation>
        <x14:dataValidation type="list" allowBlank="1" showInputMessage="1" showErrorMessage="1" xr:uid="{00000000-0002-0000-0300-000015000000}">
          <x14:formula1>
            <xm:f>'C:\Users\fsd-jerke\AppData\Local\Microsoft\Windows\INetCache\Content.Outlook\LKNLNP3Y\[VK2021-03-15_ANM plana pielikumi LV.xlsx]T1_Pick_List'!#REF!</xm:f>
          </x14:formula1>
          <xm:sqref>I206 C206:C214 I209 I211 F209:F214 E214</xm:sqref>
        </x14:dataValidation>
        <x14:dataValidation type="list" allowBlank="1" showInputMessage="1" showErrorMessage="1" xr:uid="{00000000-0002-0000-0300-000016000000}">
          <x14:formula1>
            <xm:f>'C:\Users\fsd-jerke\AppData\Local\Microsoft\Windows\INetCache\Content.Outlook\LKNLNP3Y\[pielik_ANM_excel_31.03.2021 (002).xlsx]T1_Pick_List'!#REF!</xm:f>
          </x14:formula1>
          <xm:sqref>E6:E10 E92:E93 C8 C10 C5:C6 I5:I6</xm:sqref>
        </x14:dataValidation>
        <x14:dataValidation type="list" allowBlank="1" showInputMessage="1" showErrorMessage="1" xr:uid="{00000000-0002-0000-0300-000017000000}">
          <x14:formula1>
            <xm:f>'C:\Users\fsd-jerke\AppData\Local\Microsoft\Windows\INetCache\Content.Outlook\LKNLNP3Y\[2021-02-09_ANM plana pielikumi LV (VID_18.02.2021.) (002).xlsx]T1_Pick_List'!#REF!</xm:f>
          </x14:formula1>
          <xm:sqref>F187:F196 I187:I193 I195:I196</xm:sqref>
        </x14:dataValidation>
        <x14:dataValidation type="list" allowBlank="1" showErrorMessage="1" xr:uid="{00000000-0002-0000-0300-000018000000}">
          <x14:formula1>
            <xm:f>'C:\Users\fsd-jerke\AppData\Local\Microsoft\Windows\INetCache\Content.Outlook\LKNLNP3Y\[2021-02-09_ANM plana pielikumi LV_IZM_skolu_tikls.xlsx]T1_Pick_List'!#REF!</xm:f>
          </x14:formula1>
          <xm:sqref>F105:F111 C105:C111 I105:I107</xm:sqref>
        </x14:dataValidation>
        <x14:dataValidation type="list" allowBlank="1" showInputMessage="1" showErrorMessage="1" xr:uid="{00000000-0002-0000-0300-000019000000}">
          <x14:formula1>
            <xm:f>'https://ekmin-my.sharepoint.com/personal/diana_korklisa_em_gov_lv/Documents/[ANM plāna pielikumi_NPD.xlsx]T1_Pick_List'!#REF!</xm:f>
          </x14:formula1>
          <xm:sqref>I156:I162 F156:F162 G161:H162 G164:G165</xm:sqref>
        </x14:dataValidation>
        <x14:dataValidation type="list" allowBlank="1" showInputMessage="1" showErrorMessage="1" xr:uid="{00000000-0002-0000-0300-00001A000000}">
          <x14:formula1>
            <xm:f>'C:\Users\fsd-jerke\AppData\Local\Microsoft\Windows\INetCache\Content.Outlook\LKNLNP3Y\[ANM plāna pielikumi_21042021.xlsx]T1_Pick_List'!#REF!</xm:f>
          </x14:formula1>
          <xm:sqref>E42 F40:F51 E46:E48 E51 C40:C51 I40:I51</xm:sqref>
        </x14:dataValidation>
        <x14:dataValidation type="list" allowBlank="1" showInputMessage="1" showErrorMessage="1" xr:uid="{00000000-0002-0000-0300-00001B000000}">
          <x14:formula1>
            <xm:f>'C:\Users\fsd-jerke\AppData\Local\Microsoft\Windows\INetCache\Content.Outlook\LKNLNP3Y\[ANM plāna pielikumi_20042021_Vkanc.xlsx]T1_Pick_List'!#REF!</xm:f>
          </x14:formula1>
          <xm:sqref>C215</xm:sqref>
        </x14:dataValidation>
        <x14:dataValidation type="list" allowBlank="1" showInputMessage="1" showErrorMessage="1" xr:uid="{00000000-0002-0000-0300-00001C000000}">
          <x14:formula1>
            <xm:f>Measures!$D$3:$D$87</xm:f>
          </x14:formula1>
          <xm:sqref>B5:B6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outlinePr summaryBelow="0" summaryRight="0"/>
  </sheetPr>
  <dimension ref="A1:AH73"/>
  <sheetViews>
    <sheetView showGridLines="0" topLeftCell="A8" zoomScale="80" zoomScaleNormal="80" workbookViewId="0">
      <selection activeCell="F6" sqref="F6:F72"/>
    </sheetView>
  </sheetViews>
  <sheetFormatPr defaultRowHeight="15" outlineLevelCol="1" x14ac:dyDescent="0.25"/>
  <cols>
    <col min="1" max="1" width="10.7109375" style="11" customWidth="1"/>
    <col min="2" max="2" width="18" style="11" customWidth="1"/>
    <col min="3" max="3" width="154.85546875" customWidth="1"/>
    <col min="4" max="5" width="11.7109375" style="51" customWidth="1"/>
    <col min="6" max="6" width="17.42578125" style="141" customWidth="1"/>
    <col min="7" max="7" width="20.7109375" style="52" customWidth="1"/>
    <col min="8" max="8" width="11.140625" style="52" customWidth="1" outlineLevel="1"/>
    <col min="9" max="9" width="16.85546875" style="52" customWidth="1" outlineLevel="1"/>
    <col min="10" max="10" width="15.140625" style="52" customWidth="1" outlineLevel="1"/>
    <col min="11" max="11" width="17.28515625" style="52" customWidth="1" outlineLevel="1"/>
    <col min="12" max="12" width="15.140625" style="52" customWidth="1" outlineLevel="1"/>
    <col min="13" max="13" width="12.5703125" style="52" customWidth="1" outlineLevel="1"/>
    <col min="14" max="14" width="14.42578125" style="52" customWidth="1" outlineLevel="1"/>
    <col min="15" max="15" width="20.140625" style="52" customWidth="1"/>
    <col min="16" max="16" width="31.7109375" style="52" customWidth="1"/>
    <col min="17" max="17" width="12.42578125" style="52" customWidth="1"/>
    <col min="18" max="18" width="24.7109375" style="52" customWidth="1"/>
    <col min="19" max="19" width="31.7109375" style="52" customWidth="1"/>
    <col min="20" max="20" width="101.140625" customWidth="1"/>
    <col min="21" max="21" width="36.140625" customWidth="1"/>
    <col min="22" max="22" width="15.7109375" customWidth="1"/>
    <col min="23" max="23" width="27.7109375" customWidth="1"/>
    <col min="24" max="24" width="24" customWidth="1"/>
    <col min="25" max="25" width="22" customWidth="1"/>
    <col min="26" max="26" width="9.85546875" style="72" customWidth="1"/>
    <col min="27" max="27" width="37.85546875" customWidth="1"/>
    <col min="28" max="28" width="12.7109375" customWidth="1"/>
    <col min="29" max="29" width="14.28515625" customWidth="1"/>
    <col min="30" max="30" width="60.7109375" customWidth="1"/>
    <col min="31" max="31" width="16.7109375" customWidth="1"/>
    <col min="32" max="33" width="19.7109375" style="138" customWidth="1"/>
    <col min="34" max="34" width="58.28515625" customWidth="1"/>
    <col min="35" max="35" width="28" customWidth="1"/>
  </cols>
  <sheetData>
    <row r="1" spans="1:34" ht="30" customHeight="1" x14ac:dyDescent="0.25">
      <c r="A1" s="204" t="s">
        <v>384</v>
      </c>
      <c r="B1" s="205"/>
      <c r="C1" s="176"/>
      <c r="D1" s="176"/>
      <c r="E1" s="176"/>
      <c r="F1" s="176"/>
      <c r="G1" s="176"/>
      <c r="H1" s="176"/>
      <c r="I1" s="176"/>
      <c r="J1" s="176"/>
      <c r="K1" s="176"/>
      <c r="L1" s="176"/>
      <c r="M1" s="176"/>
      <c r="N1" s="176"/>
      <c r="O1" s="176"/>
      <c r="P1" s="176"/>
      <c r="Q1" s="176"/>
      <c r="R1" s="176"/>
      <c r="S1" s="176"/>
      <c r="T1" s="176"/>
      <c r="U1" s="176"/>
      <c r="V1" s="176"/>
      <c r="W1" s="176"/>
      <c r="X1" s="176"/>
      <c r="Y1" s="177"/>
      <c r="Z1" s="67"/>
      <c r="AA1" s="201" t="s">
        <v>385</v>
      </c>
      <c r="AB1" s="202"/>
      <c r="AC1" s="202"/>
      <c r="AD1" s="202"/>
      <c r="AE1" s="202"/>
      <c r="AF1" s="202"/>
      <c r="AG1" s="203"/>
    </row>
    <row r="2" spans="1:34" s="66" customFormat="1" ht="47.1" customHeight="1" x14ac:dyDescent="0.25">
      <c r="A2" s="206" t="s">
        <v>386</v>
      </c>
      <c r="B2" s="206"/>
      <c r="C2" s="206"/>
      <c r="D2" s="206"/>
      <c r="E2" s="206"/>
      <c r="F2" s="206"/>
      <c r="G2" s="206"/>
      <c r="H2" s="206"/>
      <c r="I2" s="206"/>
      <c r="J2" s="206"/>
      <c r="K2" s="206"/>
      <c r="L2" s="206"/>
      <c r="M2" s="206"/>
      <c r="N2" s="206"/>
      <c r="O2" s="206"/>
      <c r="P2" s="206"/>
      <c r="Q2" s="206"/>
      <c r="R2" s="206"/>
      <c r="S2" s="206"/>
      <c r="T2" s="206"/>
      <c r="U2" s="206"/>
      <c r="V2" s="206"/>
      <c r="W2" s="206"/>
      <c r="X2" s="206"/>
      <c r="Y2" s="207"/>
      <c r="Z2" s="68"/>
      <c r="AA2" s="189" t="s">
        <v>387</v>
      </c>
      <c r="AB2" s="190"/>
      <c r="AC2" s="190"/>
      <c r="AD2" s="190"/>
      <c r="AE2" s="190"/>
      <c r="AF2" s="190"/>
      <c r="AG2" s="191"/>
    </row>
    <row r="3" spans="1:34" s="16" customFormat="1" ht="40.5" customHeight="1" x14ac:dyDescent="0.25">
      <c r="A3" s="178" t="s">
        <v>388</v>
      </c>
      <c r="B3" s="179" t="s">
        <v>741</v>
      </c>
      <c r="C3" s="178" t="s">
        <v>389</v>
      </c>
      <c r="D3" s="226" t="s">
        <v>390</v>
      </c>
      <c r="E3" s="227"/>
      <c r="F3" s="229" t="s">
        <v>735</v>
      </c>
      <c r="G3" s="230"/>
      <c r="H3" s="230"/>
      <c r="I3" s="230"/>
      <c r="J3" s="230"/>
      <c r="K3" s="230"/>
      <c r="L3" s="230"/>
      <c r="M3" s="230"/>
      <c r="N3" s="231"/>
      <c r="O3" s="229" t="s">
        <v>736</v>
      </c>
      <c r="P3" s="230"/>
      <c r="Q3" s="230"/>
      <c r="R3" s="231"/>
      <c r="S3" s="222" t="s">
        <v>391</v>
      </c>
      <c r="T3" s="208" t="s">
        <v>1868</v>
      </c>
      <c r="U3" s="209"/>
      <c r="V3" s="208" t="s">
        <v>392</v>
      </c>
      <c r="W3" s="210"/>
      <c r="X3" s="210"/>
      <c r="Y3" s="135" t="s">
        <v>393</v>
      </c>
      <c r="Z3" s="69"/>
      <c r="AA3" s="192"/>
      <c r="AB3" s="193"/>
      <c r="AC3" s="193"/>
      <c r="AD3" s="193"/>
      <c r="AE3" s="193"/>
      <c r="AF3" s="193"/>
      <c r="AG3" s="194"/>
    </row>
    <row r="4" spans="1:34" ht="15.75" customHeight="1" x14ac:dyDescent="0.25">
      <c r="A4" s="213"/>
      <c r="B4" s="211"/>
      <c r="C4" s="213"/>
      <c r="D4" s="227"/>
      <c r="E4" s="227"/>
      <c r="F4" s="220" t="s">
        <v>394</v>
      </c>
      <c r="G4" s="228"/>
      <c r="H4" s="219" t="s">
        <v>1812</v>
      </c>
      <c r="I4" s="220"/>
      <c r="J4" s="220"/>
      <c r="K4" s="220"/>
      <c r="L4" s="220"/>
      <c r="M4" s="220"/>
      <c r="N4" s="221"/>
      <c r="O4" s="212" t="s">
        <v>395</v>
      </c>
      <c r="P4" s="200"/>
      <c r="Q4" s="199" t="s">
        <v>396</v>
      </c>
      <c r="R4" s="200"/>
      <c r="S4" s="223"/>
      <c r="T4" s="195" t="s">
        <v>397</v>
      </c>
      <c r="U4" s="197" t="s">
        <v>398</v>
      </c>
      <c r="V4" s="195" t="s">
        <v>399</v>
      </c>
      <c r="W4" s="197" t="s">
        <v>400</v>
      </c>
      <c r="X4" s="197" t="s">
        <v>401</v>
      </c>
      <c r="Y4" s="195" t="s">
        <v>402</v>
      </c>
      <c r="Z4" s="70"/>
      <c r="AA4" s="215" t="s">
        <v>403</v>
      </c>
      <c r="AB4" s="216"/>
      <c r="AC4" s="217"/>
      <c r="AD4" s="218" t="s">
        <v>404</v>
      </c>
      <c r="AE4" s="217"/>
      <c r="AF4" s="187" t="s">
        <v>405</v>
      </c>
      <c r="AG4" s="188"/>
    </row>
    <row r="5" spans="1:34" ht="63.75" customHeight="1" x14ac:dyDescent="0.25">
      <c r="A5" s="214"/>
      <c r="B5" s="180"/>
      <c r="C5" s="214"/>
      <c r="D5" s="134" t="s">
        <v>733</v>
      </c>
      <c r="E5" s="134" t="s">
        <v>734</v>
      </c>
      <c r="F5" s="140" t="s">
        <v>406</v>
      </c>
      <c r="G5" s="59" t="s">
        <v>407</v>
      </c>
      <c r="H5" s="60">
        <v>2020</v>
      </c>
      <c r="I5" s="60">
        <v>2021</v>
      </c>
      <c r="J5" s="60">
        <v>2022</v>
      </c>
      <c r="K5" s="60">
        <v>2023</v>
      </c>
      <c r="L5" s="60">
        <v>2024</v>
      </c>
      <c r="M5" s="60">
        <v>2025</v>
      </c>
      <c r="N5" s="60">
        <v>2026</v>
      </c>
      <c r="O5" s="59" t="s">
        <v>408</v>
      </c>
      <c r="P5" s="61" t="s">
        <v>409</v>
      </c>
      <c r="Q5" s="59" t="s">
        <v>410</v>
      </c>
      <c r="R5" s="62" t="s">
        <v>411</v>
      </c>
      <c r="S5" s="224"/>
      <c r="T5" s="196"/>
      <c r="U5" s="198"/>
      <c r="V5" s="196"/>
      <c r="W5" s="198"/>
      <c r="X5" s="198"/>
      <c r="Y5" s="196"/>
      <c r="Z5" s="71"/>
      <c r="AA5" s="63" t="s">
        <v>412</v>
      </c>
      <c r="AB5" s="65" t="s">
        <v>413</v>
      </c>
      <c r="AC5" s="65" t="s">
        <v>414</v>
      </c>
      <c r="AD5" s="64" t="s">
        <v>415</v>
      </c>
      <c r="AE5" s="64" t="s">
        <v>416</v>
      </c>
      <c r="AF5" s="137" t="s">
        <v>417</v>
      </c>
      <c r="AG5" s="137" t="s">
        <v>418</v>
      </c>
    </row>
    <row r="6" spans="1:34" ht="15.6" customHeight="1" x14ac:dyDescent="0.25">
      <c r="A6" s="142">
        <v>1</v>
      </c>
      <c r="B6" s="143" t="s">
        <v>737</v>
      </c>
      <c r="C6" s="147" t="s">
        <v>1797</v>
      </c>
      <c r="D6" s="158">
        <v>44197</v>
      </c>
      <c r="E6" s="158">
        <v>46173</v>
      </c>
      <c r="F6" s="159">
        <v>74400000</v>
      </c>
      <c r="G6" s="160" t="s">
        <v>27</v>
      </c>
      <c r="H6" s="161">
        <v>0</v>
      </c>
      <c r="I6" s="161">
        <v>400000</v>
      </c>
      <c r="J6" s="161">
        <v>10937499.999999998</v>
      </c>
      <c r="K6" s="161">
        <v>0</v>
      </c>
      <c r="L6" s="161">
        <v>0</v>
      </c>
      <c r="M6" s="161">
        <v>8333333</v>
      </c>
      <c r="N6" s="161">
        <v>54729167</v>
      </c>
      <c r="O6" s="161">
        <v>0</v>
      </c>
      <c r="P6" s="162" t="s">
        <v>504</v>
      </c>
      <c r="Q6" s="162">
        <v>0</v>
      </c>
      <c r="R6" s="162" t="s">
        <v>504</v>
      </c>
      <c r="S6" s="162" t="s">
        <v>99</v>
      </c>
      <c r="T6" s="162" t="s">
        <v>1341</v>
      </c>
      <c r="U6" s="162" t="s">
        <v>1352</v>
      </c>
      <c r="V6" s="160">
        <v>0</v>
      </c>
      <c r="W6" s="162" t="s">
        <v>504</v>
      </c>
      <c r="X6" s="162" t="s">
        <v>504</v>
      </c>
      <c r="Y6" s="162"/>
      <c r="Z6" s="162" t="b">
        <f t="shared" ref="Z6:Z15" si="0">F6=SUM(H6:N6)</f>
        <v>1</v>
      </c>
      <c r="AA6" s="144" t="s">
        <v>244</v>
      </c>
      <c r="AB6" s="163">
        <v>1</v>
      </c>
      <c r="AC6" s="163">
        <v>0.4</v>
      </c>
      <c r="AD6" s="162"/>
      <c r="AE6" s="164"/>
      <c r="AF6" s="165">
        <f t="shared" ref="AF6:AF27" si="1">AB6*F6</f>
        <v>74400000</v>
      </c>
      <c r="AG6" s="165">
        <f t="shared" ref="AG6:AG15" si="2">AE6*F6</f>
        <v>0</v>
      </c>
    </row>
    <row r="7" spans="1:34" s="127" customFormat="1" ht="15.6" customHeight="1" x14ac:dyDescent="0.25">
      <c r="A7" s="142">
        <v>2</v>
      </c>
      <c r="B7" s="143" t="s">
        <v>737</v>
      </c>
      <c r="C7" s="147" t="s">
        <v>1797</v>
      </c>
      <c r="D7" s="158">
        <v>44197</v>
      </c>
      <c r="E7" s="158">
        <v>46173</v>
      </c>
      <c r="F7" s="159">
        <v>32450000</v>
      </c>
      <c r="G7" s="160" t="s">
        <v>27</v>
      </c>
      <c r="H7" s="161">
        <v>0</v>
      </c>
      <c r="I7" s="161">
        <v>334000</v>
      </c>
      <c r="J7" s="161">
        <v>1685500</v>
      </c>
      <c r="K7" s="161">
        <v>2145000</v>
      </c>
      <c r="L7" s="161">
        <v>11462000</v>
      </c>
      <c r="M7" s="161">
        <v>12027500</v>
      </c>
      <c r="N7" s="161">
        <v>4796000</v>
      </c>
      <c r="O7" s="161">
        <v>0</v>
      </c>
      <c r="P7" s="162" t="s">
        <v>504</v>
      </c>
      <c r="Q7" s="162">
        <v>0</v>
      </c>
      <c r="R7" s="162" t="s">
        <v>504</v>
      </c>
      <c r="S7" s="162" t="s">
        <v>99</v>
      </c>
      <c r="T7" s="162" t="s">
        <v>1785</v>
      </c>
      <c r="U7" s="162" t="s">
        <v>1229</v>
      </c>
      <c r="V7" s="160">
        <v>0</v>
      </c>
      <c r="W7" s="162" t="s">
        <v>504</v>
      </c>
      <c r="X7" s="162" t="s">
        <v>504</v>
      </c>
      <c r="Y7" s="162"/>
      <c r="Z7" s="162" t="b">
        <f t="shared" si="0"/>
        <v>1</v>
      </c>
      <c r="AA7" s="144" t="s">
        <v>235</v>
      </c>
      <c r="AB7" s="163">
        <v>1</v>
      </c>
      <c r="AC7" s="163">
        <v>0.4</v>
      </c>
      <c r="AD7" s="162"/>
      <c r="AE7" s="164"/>
      <c r="AF7" s="165">
        <f t="shared" si="1"/>
        <v>32450000</v>
      </c>
      <c r="AG7" s="165">
        <f t="shared" si="2"/>
        <v>0</v>
      </c>
    </row>
    <row r="8" spans="1:34" s="127" customFormat="1" ht="15.6" customHeight="1" x14ac:dyDescent="0.25">
      <c r="A8" s="142">
        <v>3</v>
      </c>
      <c r="B8" s="143" t="s">
        <v>737</v>
      </c>
      <c r="C8" s="147" t="s">
        <v>1797</v>
      </c>
      <c r="D8" s="158">
        <v>44197</v>
      </c>
      <c r="E8" s="158">
        <v>46173</v>
      </c>
      <c r="F8" s="159">
        <v>40250000</v>
      </c>
      <c r="G8" s="160" t="s">
        <v>27</v>
      </c>
      <c r="H8" s="161">
        <v>0</v>
      </c>
      <c r="I8" s="161">
        <v>134000</v>
      </c>
      <c r="J8" s="161">
        <v>646500</v>
      </c>
      <c r="K8" s="161">
        <v>3370000</v>
      </c>
      <c r="L8" s="161">
        <v>12233000</v>
      </c>
      <c r="M8" s="161">
        <v>15022500</v>
      </c>
      <c r="N8" s="161">
        <v>8844000</v>
      </c>
      <c r="O8" s="161">
        <v>0</v>
      </c>
      <c r="P8" s="162" t="s">
        <v>504</v>
      </c>
      <c r="Q8" s="162">
        <v>0</v>
      </c>
      <c r="R8" s="162" t="s">
        <v>504</v>
      </c>
      <c r="S8" s="162" t="s">
        <v>99</v>
      </c>
      <c r="T8" s="162" t="s">
        <v>1786</v>
      </c>
      <c r="U8" s="162" t="s">
        <v>1229</v>
      </c>
      <c r="V8" s="160">
        <v>0</v>
      </c>
      <c r="W8" s="162" t="s">
        <v>504</v>
      </c>
      <c r="X8" s="162" t="s">
        <v>504</v>
      </c>
      <c r="Y8" s="162"/>
      <c r="Z8" s="162" t="b">
        <f t="shared" si="0"/>
        <v>1</v>
      </c>
      <c r="AA8" s="144" t="s">
        <v>238</v>
      </c>
      <c r="AB8" s="163">
        <v>1</v>
      </c>
      <c r="AC8" s="163">
        <v>0.4</v>
      </c>
      <c r="AD8" s="162"/>
      <c r="AE8" s="164"/>
      <c r="AF8" s="165">
        <f t="shared" si="1"/>
        <v>40250000</v>
      </c>
      <c r="AG8" s="165">
        <f t="shared" si="2"/>
        <v>0</v>
      </c>
    </row>
    <row r="9" spans="1:34" s="127" customFormat="1" ht="15.6" customHeight="1" x14ac:dyDescent="0.25">
      <c r="A9" s="142">
        <v>4</v>
      </c>
      <c r="B9" s="143" t="s">
        <v>737</v>
      </c>
      <c r="C9" s="147" t="s">
        <v>875</v>
      </c>
      <c r="D9" s="158">
        <v>44197</v>
      </c>
      <c r="E9" s="158">
        <v>46173</v>
      </c>
      <c r="F9" s="159">
        <v>24270000</v>
      </c>
      <c r="G9" s="160" t="s">
        <v>27</v>
      </c>
      <c r="H9" s="161">
        <v>0</v>
      </c>
      <c r="I9" s="161">
        <v>0</v>
      </c>
      <c r="J9" s="161">
        <v>2064400</v>
      </c>
      <c r="K9" s="161">
        <v>3047200</v>
      </c>
      <c r="L9" s="161">
        <v>8000000</v>
      </c>
      <c r="M9" s="161">
        <v>4633600</v>
      </c>
      <c r="N9" s="161">
        <v>6524800</v>
      </c>
      <c r="O9" s="161">
        <v>0</v>
      </c>
      <c r="P9" s="162" t="s">
        <v>504</v>
      </c>
      <c r="Q9" s="162">
        <v>0</v>
      </c>
      <c r="R9" s="162" t="s">
        <v>504</v>
      </c>
      <c r="S9" s="162" t="s">
        <v>99</v>
      </c>
      <c r="T9" s="162" t="s">
        <v>1370</v>
      </c>
      <c r="U9" s="162" t="s">
        <v>1353</v>
      </c>
      <c r="V9" s="160">
        <v>0</v>
      </c>
      <c r="W9" s="162" t="s">
        <v>504</v>
      </c>
      <c r="X9" s="162" t="s">
        <v>504</v>
      </c>
      <c r="Y9" s="162"/>
      <c r="Z9" s="162" t="b">
        <f t="shared" si="0"/>
        <v>1</v>
      </c>
      <c r="AA9" s="144" t="s">
        <v>244</v>
      </c>
      <c r="AB9" s="163">
        <v>1</v>
      </c>
      <c r="AC9" s="163">
        <v>0.4</v>
      </c>
      <c r="AD9" s="162"/>
      <c r="AE9" s="164"/>
      <c r="AF9" s="165">
        <f t="shared" si="1"/>
        <v>24270000</v>
      </c>
      <c r="AG9" s="165">
        <f t="shared" si="2"/>
        <v>0</v>
      </c>
    </row>
    <row r="10" spans="1:34" ht="15.6" customHeight="1" x14ac:dyDescent="0.25">
      <c r="A10" s="142">
        <v>5</v>
      </c>
      <c r="B10" s="143" t="s">
        <v>737</v>
      </c>
      <c r="C10" s="147" t="s">
        <v>875</v>
      </c>
      <c r="D10" s="158">
        <v>44197</v>
      </c>
      <c r="E10" s="158">
        <v>46173</v>
      </c>
      <c r="F10" s="159">
        <v>89597992</v>
      </c>
      <c r="G10" s="160" t="s">
        <v>27</v>
      </c>
      <c r="H10" s="161">
        <v>0</v>
      </c>
      <c r="I10" s="161">
        <v>899384</v>
      </c>
      <c r="J10" s="161">
        <v>4204687</v>
      </c>
      <c r="K10" s="161">
        <v>17993702</v>
      </c>
      <c r="L10" s="161">
        <v>33457949</v>
      </c>
      <c r="M10" s="161">
        <v>27744593</v>
      </c>
      <c r="N10" s="161">
        <f>5229637+68040</f>
        <v>5297677</v>
      </c>
      <c r="O10" s="161">
        <v>0</v>
      </c>
      <c r="P10" s="162" t="s">
        <v>504</v>
      </c>
      <c r="Q10" s="162">
        <v>0</v>
      </c>
      <c r="R10" s="162" t="s">
        <v>504</v>
      </c>
      <c r="S10" s="162" t="s">
        <v>99</v>
      </c>
      <c r="T10" s="162" t="s">
        <v>1230</v>
      </c>
      <c r="U10" s="162" t="s">
        <v>1231</v>
      </c>
      <c r="V10" s="160">
        <v>0</v>
      </c>
      <c r="W10" s="162" t="s">
        <v>504</v>
      </c>
      <c r="X10" s="162" t="s">
        <v>504</v>
      </c>
      <c r="Y10" s="162"/>
      <c r="Z10" s="162" t="b">
        <f t="shared" si="0"/>
        <v>1</v>
      </c>
      <c r="AA10" s="144" t="s">
        <v>243</v>
      </c>
      <c r="AB10" s="163">
        <v>1</v>
      </c>
      <c r="AC10" s="163">
        <v>0.4</v>
      </c>
      <c r="AD10" s="162"/>
      <c r="AE10" s="164"/>
      <c r="AF10" s="165">
        <f t="shared" si="1"/>
        <v>89597992</v>
      </c>
      <c r="AG10" s="165">
        <f t="shared" si="2"/>
        <v>0</v>
      </c>
    </row>
    <row r="11" spans="1:34" ht="15.6" customHeight="1" x14ac:dyDescent="0.25">
      <c r="A11" s="142">
        <v>6</v>
      </c>
      <c r="B11" s="143" t="s">
        <v>737</v>
      </c>
      <c r="C11" s="147" t="s">
        <v>876</v>
      </c>
      <c r="D11" s="158">
        <v>44197</v>
      </c>
      <c r="E11" s="158">
        <v>46173</v>
      </c>
      <c r="F11" s="159">
        <v>34514008</v>
      </c>
      <c r="G11" s="160" t="s">
        <v>27</v>
      </c>
      <c r="H11" s="161">
        <v>0</v>
      </c>
      <c r="I11" s="161">
        <v>345140</v>
      </c>
      <c r="J11" s="161">
        <v>2415981</v>
      </c>
      <c r="K11" s="161">
        <v>6902802</v>
      </c>
      <c r="L11" s="161">
        <v>10354202</v>
      </c>
      <c r="M11" s="161">
        <v>8283362</v>
      </c>
      <c r="N11" s="161">
        <v>6212521</v>
      </c>
      <c r="O11" s="161">
        <v>0</v>
      </c>
      <c r="P11" s="162" t="s">
        <v>504</v>
      </c>
      <c r="Q11" s="162">
        <v>0</v>
      </c>
      <c r="R11" s="162" t="s">
        <v>504</v>
      </c>
      <c r="S11" s="162" t="s">
        <v>99</v>
      </c>
      <c r="T11" s="162" t="s">
        <v>1232</v>
      </c>
      <c r="U11" s="162" t="s">
        <v>1354</v>
      </c>
      <c r="V11" s="160">
        <v>0</v>
      </c>
      <c r="W11" s="162" t="s">
        <v>504</v>
      </c>
      <c r="X11" s="162" t="s">
        <v>504</v>
      </c>
      <c r="Y11" s="162"/>
      <c r="Z11" s="162" t="b">
        <f t="shared" si="0"/>
        <v>1</v>
      </c>
      <c r="AA11" s="144" t="s">
        <v>245</v>
      </c>
      <c r="AB11" s="163">
        <v>1</v>
      </c>
      <c r="AC11" s="163">
        <v>1</v>
      </c>
      <c r="AD11" s="162"/>
      <c r="AE11" s="164"/>
      <c r="AF11" s="165">
        <f t="shared" si="1"/>
        <v>34514008</v>
      </c>
      <c r="AG11" s="165">
        <f t="shared" si="2"/>
        <v>0</v>
      </c>
    </row>
    <row r="12" spans="1:34" ht="15.6" customHeight="1" x14ac:dyDescent="0.25">
      <c r="A12" s="142">
        <v>7</v>
      </c>
      <c r="B12" s="143" t="s">
        <v>737</v>
      </c>
      <c r="C12" s="147" t="s">
        <v>819</v>
      </c>
      <c r="D12" s="158">
        <v>44440</v>
      </c>
      <c r="E12" s="158">
        <v>46387</v>
      </c>
      <c r="F12" s="159">
        <v>57282000</v>
      </c>
      <c r="G12" s="160" t="s">
        <v>27</v>
      </c>
      <c r="H12" s="161">
        <v>0</v>
      </c>
      <c r="I12" s="161">
        <v>0</v>
      </c>
      <c r="J12" s="161">
        <v>24958250.609999999</v>
      </c>
      <c r="K12" s="161">
        <v>26115462.739999998</v>
      </c>
      <c r="L12" s="161">
        <v>6208286.6500000004</v>
      </c>
      <c r="M12" s="161">
        <v>0</v>
      </c>
      <c r="N12" s="161">
        <v>0</v>
      </c>
      <c r="O12" s="161">
        <v>137840625</v>
      </c>
      <c r="P12" s="162" t="s">
        <v>1154</v>
      </c>
      <c r="Q12" s="162" t="s">
        <v>541</v>
      </c>
      <c r="R12" s="162" t="s">
        <v>1155</v>
      </c>
      <c r="S12" s="162" t="s">
        <v>93</v>
      </c>
      <c r="T12" s="162" t="s">
        <v>751</v>
      </c>
      <c r="U12" s="162" t="s">
        <v>1156</v>
      </c>
      <c r="V12" s="160">
        <v>141493317</v>
      </c>
      <c r="W12" s="162" t="s">
        <v>721</v>
      </c>
      <c r="X12" s="162" t="s">
        <v>1157</v>
      </c>
      <c r="Y12" s="162"/>
      <c r="Z12" s="162" t="b">
        <f t="shared" si="0"/>
        <v>1</v>
      </c>
      <c r="AA12" s="144" t="s">
        <v>133</v>
      </c>
      <c r="AB12" s="163">
        <v>1</v>
      </c>
      <c r="AC12" s="163">
        <v>1</v>
      </c>
      <c r="AD12" s="162"/>
      <c r="AE12" s="164"/>
      <c r="AF12" s="165">
        <f t="shared" si="1"/>
        <v>57282000</v>
      </c>
      <c r="AG12" s="165">
        <f t="shared" si="2"/>
        <v>0</v>
      </c>
      <c r="AH12" s="125"/>
    </row>
    <row r="13" spans="1:34" ht="15.6" customHeight="1" x14ac:dyDescent="0.25">
      <c r="A13" s="142">
        <v>8</v>
      </c>
      <c r="B13" s="143" t="s">
        <v>737</v>
      </c>
      <c r="C13" s="147" t="s">
        <v>1798</v>
      </c>
      <c r="D13" s="158">
        <v>44562</v>
      </c>
      <c r="E13" s="158">
        <v>46387</v>
      </c>
      <c r="F13" s="159">
        <v>120586000</v>
      </c>
      <c r="G13" s="160" t="s">
        <v>27</v>
      </c>
      <c r="H13" s="161">
        <v>0</v>
      </c>
      <c r="I13" s="161">
        <v>0</v>
      </c>
      <c r="J13" s="161">
        <v>4012085</v>
      </c>
      <c r="K13" s="161">
        <v>28094667</v>
      </c>
      <c r="L13" s="161">
        <v>28094667</v>
      </c>
      <c r="M13" s="161">
        <v>30094666</v>
      </c>
      <c r="N13" s="161">
        <f>18037866+12252049</f>
        <v>30289915</v>
      </c>
      <c r="O13" s="161">
        <v>85</v>
      </c>
      <c r="P13" s="162" t="s">
        <v>1583</v>
      </c>
      <c r="Q13" s="162" t="s">
        <v>504</v>
      </c>
      <c r="R13" s="162" t="s">
        <v>1158</v>
      </c>
      <c r="S13" s="162" t="s">
        <v>87</v>
      </c>
      <c r="T13" s="162" t="s">
        <v>1597</v>
      </c>
      <c r="U13" s="162" t="s">
        <v>1584</v>
      </c>
      <c r="V13" s="160">
        <v>0</v>
      </c>
      <c r="W13" s="162" t="s">
        <v>504</v>
      </c>
      <c r="X13" s="162" t="s">
        <v>504</v>
      </c>
      <c r="Y13" s="162"/>
      <c r="Z13" s="162" t="b">
        <f t="shared" si="0"/>
        <v>1</v>
      </c>
      <c r="AA13" s="144" t="s">
        <v>127</v>
      </c>
      <c r="AB13" s="163">
        <v>1</v>
      </c>
      <c r="AC13" s="163">
        <v>1</v>
      </c>
      <c r="AD13" s="162"/>
      <c r="AE13" s="164"/>
      <c r="AF13" s="165">
        <f t="shared" si="1"/>
        <v>120586000</v>
      </c>
      <c r="AG13" s="165">
        <f t="shared" si="2"/>
        <v>0</v>
      </c>
      <c r="AH13" s="125"/>
    </row>
    <row r="14" spans="1:34" ht="15.6" customHeight="1" x14ac:dyDescent="0.25">
      <c r="A14" s="142">
        <v>9</v>
      </c>
      <c r="B14" s="143" t="s">
        <v>737</v>
      </c>
      <c r="C14" s="147" t="s">
        <v>820</v>
      </c>
      <c r="D14" s="158">
        <v>44562</v>
      </c>
      <c r="E14" s="158">
        <v>46022</v>
      </c>
      <c r="F14" s="159">
        <v>29304000</v>
      </c>
      <c r="G14" s="160" t="s">
        <v>27</v>
      </c>
      <c r="H14" s="161">
        <v>0</v>
      </c>
      <c r="I14" s="161">
        <v>0</v>
      </c>
      <c r="J14" s="161">
        <v>2930400</v>
      </c>
      <c r="K14" s="161">
        <v>11721600</v>
      </c>
      <c r="L14" s="161">
        <v>10256400</v>
      </c>
      <c r="M14" s="161">
        <v>4395600</v>
      </c>
      <c r="N14" s="161">
        <v>0</v>
      </c>
      <c r="O14" s="161">
        <v>22317054</v>
      </c>
      <c r="P14" s="162" t="s">
        <v>722</v>
      </c>
      <c r="Q14" s="162" t="s">
        <v>504</v>
      </c>
      <c r="R14" s="162" t="s">
        <v>504</v>
      </c>
      <c r="S14" s="162" t="s">
        <v>93</v>
      </c>
      <c r="T14" s="162" t="s">
        <v>1030</v>
      </c>
      <c r="U14" s="162" t="s">
        <v>1031</v>
      </c>
      <c r="V14" s="160">
        <v>49.12</v>
      </c>
      <c r="W14" s="162" t="s">
        <v>721</v>
      </c>
      <c r="X14" s="162" t="s">
        <v>805</v>
      </c>
      <c r="Y14" s="162" t="s">
        <v>806</v>
      </c>
      <c r="Z14" s="162" t="b">
        <f t="shared" si="0"/>
        <v>1</v>
      </c>
      <c r="AA14" s="144" t="s">
        <v>142</v>
      </c>
      <c r="AB14" s="163">
        <v>1</v>
      </c>
      <c r="AC14" s="163">
        <v>0.4</v>
      </c>
      <c r="AD14" s="162"/>
      <c r="AE14" s="164"/>
      <c r="AF14" s="165">
        <f t="shared" si="1"/>
        <v>29304000</v>
      </c>
      <c r="AG14" s="165">
        <f t="shared" si="2"/>
        <v>0</v>
      </c>
      <c r="AH14" s="125"/>
    </row>
    <row r="15" spans="1:34" ht="15.6" customHeight="1" x14ac:dyDescent="0.25">
      <c r="A15" s="142">
        <v>10</v>
      </c>
      <c r="B15" s="143" t="s">
        <v>737</v>
      </c>
      <c r="C15" s="147" t="s">
        <v>821</v>
      </c>
      <c r="D15" s="158">
        <v>44562</v>
      </c>
      <c r="E15" s="158">
        <v>46387</v>
      </c>
      <c r="F15" s="159">
        <v>23956000</v>
      </c>
      <c r="G15" s="160" t="s">
        <v>27</v>
      </c>
      <c r="H15" s="161">
        <v>0</v>
      </c>
      <c r="I15" s="161">
        <v>0</v>
      </c>
      <c r="J15" s="161">
        <v>3269997.27</v>
      </c>
      <c r="K15" s="161">
        <v>5231995.6320000002</v>
      </c>
      <c r="L15" s="161">
        <v>6539994.54</v>
      </c>
      <c r="M15" s="161">
        <v>8914012.5580000002</v>
      </c>
      <c r="N15" s="161">
        <v>0</v>
      </c>
      <c r="O15" s="161">
        <v>104400000</v>
      </c>
      <c r="P15" s="162" t="s">
        <v>723</v>
      </c>
      <c r="Q15" s="162" t="s">
        <v>504</v>
      </c>
      <c r="R15" s="162" t="s">
        <v>504</v>
      </c>
      <c r="S15" s="162" t="s">
        <v>93</v>
      </c>
      <c r="T15" s="162" t="s">
        <v>752</v>
      </c>
      <c r="U15" s="162" t="s">
        <v>753</v>
      </c>
      <c r="V15" s="160">
        <v>93357972</v>
      </c>
      <c r="W15" s="162" t="s">
        <v>721</v>
      </c>
      <c r="X15" s="162" t="s">
        <v>1585</v>
      </c>
      <c r="Y15" s="162"/>
      <c r="Z15" s="162" t="b">
        <f t="shared" si="0"/>
        <v>1</v>
      </c>
      <c r="AA15" s="144" t="s">
        <v>142</v>
      </c>
      <c r="AB15" s="163">
        <v>1</v>
      </c>
      <c r="AC15" s="163">
        <v>0.4</v>
      </c>
      <c r="AD15" s="162"/>
      <c r="AE15" s="164"/>
      <c r="AF15" s="165">
        <f t="shared" si="1"/>
        <v>23956000</v>
      </c>
      <c r="AG15" s="165">
        <f t="shared" si="2"/>
        <v>0</v>
      </c>
      <c r="AH15" s="125"/>
    </row>
    <row r="16" spans="1:34" s="136" customFormat="1" ht="15.6" customHeight="1" x14ac:dyDescent="0.25">
      <c r="A16" s="142">
        <v>11</v>
      </c>
      <c r="B16" s="143" t="s">
        <v>737</v>
      </c>
      <c r="C16" s="147" t="s">
        <v>1546</v>
      </c>
      <c r="D16" s="158" t="s">
        <v>1586</v>
      </c>
      <c r="E16" s="158" t="s">
        <v>1587</v>
      </c>
      <c r="F16" s="159">
        <v>80000000</v>
      </c>
      <c r="G16" s="160" t="s">
        <v>27</v>
      </c>
      <c r="H16" s="161">
        <v>0</v>
      </c>
      <c r="I16" s="161" t="s">
        <v>624</v>
      </c>
      <c r="J16" s="161">
        <v>10000000</v>
      </c>
      <c r="K16" s="161">
        <v>15000000</v>
      </c>
      <c r="L16" s="161">
        <v>20000000</v>
      </c>
      <c r="M16" s="161">
        <v>25000000</v>
      </c>
      <c r="N16" s="161">
        <v>10000000</v>
      </c>
      <c r="O16" s="161" t="s">
        <v>504</v>
      </c>
      <c r="P16" s="162" t="s">
        <v>504</v>
      </c>
      <c r="Q16" s="162" t="s">
        <v>504</v>
      </c>
      <c r="R16" s="162" t="s">
        <v>504</v>
      </c>
      <c r="S16" s="162" t="s">
        <v>33</v>
      </c>
      <c r="T16" s="162" t="s">
        <v>1588</v>
      </c>
      <c r="U16" s="162" t="s">
        <v>753</v>
      </c>
      <c r="V16" s="160" t="s">
        <v>504</v>
      </c>
      <c r="W16" s="162" t="s">
        <v>504</v>
      </c>
      <c r="X16" s="162" t="s">
        <v>504</v>
      </c>
      <c r="Y16" s="162" t="s">
        <v>624</v>
      </c>
      <c r="Z16" s="162" t="s">
        <v>624</v>
      </c>
      <c r="AA16" s="144" t="s">
        <v>1589</v>
      </c>
      <c r="AB16" s="163">
        <v>1</v>
      </c>
      <c r="AC16" s="163">
        <v>0.4</v>
      </c>
      <c r="AD16" s="162" t="s">
        <v>624</v>
      </c>
      <c r="AE16" s="164" t="s">
        <v>624</v>
      </c>
      <c r="AF16" s="165">
        <f t="shared" si="1"/>
        <v>80000000</v>
      </c>
      <c r="AG16" s="165">
        <v>0</v>
      </c>
      <c r="AH16" s="125"/>
    </row>
    <row r="17" spans="1:34" s="115" customFormat="1" ht="15.6" customHeight="1" x14ac:dyDescent="0.25">
      <c r="A17" s="142">
        <v>12</v>
      </c>
      <c r="B17" s="143" t="s">
        <v>737</v>
      </c>
      <c r="C17" s="147" t="s">
        <v>823</v>
      </c>
      <c r="D17" s="158">
        <v>44562</v>
      </c>
      <c r="E17" s="158">
        <v>46387</v>
      </c>
      <c r="F17" s="159">
        <v>36630000</v>
      </c>
      <c r="G17" s="160" t="s">
        <v>27</v>
      </c>
      <c r="H17" s="161">
        <v>0</v>
      </c>
      <c r="I17" s="161">
        <v>0</v>
      </c>
      <c r="J17" s="161">
        <v>7326000</v>
      </c>
      <c r="K17" s="161">
        <v>17582400</v>
      </c>
      <c r="L17" s="161">
        <v>11721600</v>
      </c>
      <c r="M17" s="161">
        <v>0</v>
      </c>
      <c r="N17" s="161">
        <v>0</v>
      </c>
      <c r="O17" s="161" t="s">
        <v>504</v>
      </c>
      <c r="P17" s="162" t="s">
        <v>504</v>
      </c>
      <c r="Q17" s="162">
        <v>93370000</v>
      </c>
      <c r="R17" s="162" t="s">
        <v>724</v>
      </c>
      <c r="S17" s="162" t="s">
        <v>72</v>
      </c>
      <c r="T17" s="162" t="s">
        <v>1117</v>
      </c>
      <c r="U17" s="162" t="s">
        <v>758</v>
      </c>
      <c r="V17" s="160">
        <v>0.47719299999999998</v>
      </c>
      <c r="W17" s="162" t="s">
        <v>721</v>
      </c>
      <c r="X17" s="162" t="s">
        <v>759</v>
      </c>
      <c r="Y17" s="162" t="s">
        <v>760</v>
      </c>
      <c r="Z17" s="162"/>
      <c r="AA17" s="144" t="s">
        <v>177</v>
      </c>
      <c r="AB17" s="163">
        <v>1</v>
      </c>
      <c r="AC17" s="163">
        <v>1</v>
      </c>
      <c r="AD17" s="162"/>
      <c r="AE17" s="164"/>
      <c r="AF17" s="165">
        <f t="shared" si="1"/>
        <v>36630000</v>
      </c>
      <c r="AG17" s="165">
        <f t="shared" ref="AG17:AG29" si="3">AE17*F17</f>
        <v>0</v>
      </c>
      <c r="AH17" s="126"/>
    </row>
    <row r="18" spans="1:34" s="127" customFormat="1" ht="15.6" customHeight="1" x14ac:dyDescent="0.25">
      <c r="A18" s="142">
        <v>13</v>
      </c>
      <c r="B18" s="143" t="s">
        <v>737</v>
      </c>
      <c r="C18" s="147" t="s">
        <v>823</v>
      </c>
      <c r="D18" s="158"/>
      <c r="E18" s="158"/>
      <c r="F18" s="159"/>
      <c r="G18" s="160"/>
      <c r="H18" s="161">
        <v>0</v>
      </c>
      <c r="I18" s="161"/>
      <c r="J18" s="161"/>
      <c r="K18" s="161"/>
      <c r="L18" s="161"/>
      <c r="M18" s="161"/>
      <c r="N18" s="161"/>
      <c r="O18" s="161"/>
      <c r="P18" s="162"/>
      <c r="Q18" s="162"/>
      <c r="R18" s="162"/>
      <c r="S18" s="162" t="s">
        <v>72</v>
      </c>
      <c r="T18" s="162"/>
      <c r="U18" s="162"/>
      <c r="V18" s="160">
        <v>6.1797969999999998</v>
      </c>
      <c r="W18" s="162" t="s">
        <v>761</v>
      </c>
      <c r="X18" s="162" t="s">
        <v>762</v>
      </c>
      <c r="Y18" s="162" t="s">
        <v>763</v>
      </c>
      <c r="Z18" s="162"/>
      <c r="AA18" s="144"/>
      <c r="AB18" s="163"/>
      <c r="AC18" s="163"/>
      <c r="AD18" s="162"/>
      <c r="AE18" s="164"/>
      <c r="AF18" s="165">
        <f t="shared" si="1"/>
        <v>0</v>
      </c>
      <c r="AG18" s="165">
        <f t="shared" si="3"/>
        <v>0</v>
      </c>
      <c r="AH18" s="126"/>
    </row>
    <row r="19" spans="1:34" ht="15.6" customHeight="1" x14ac:dyDescent="0.25">
      <c r="A19" s="142">
        <v>14</v>
      </c>
      <c r="B19" s="143" t="s">
        <v>737</v>
      </c>
      <c r="C19" s="147" t="s">
        <v>1800</v>
      </c>
      <c r="D19" s="158">
        <v>44562</v>
      </c>
      <c r="E19" s="158">
        <v>46387</v>
      </c>
      <c r="F19" s="159">
        <v>32967000</v>
      </c>
      <c r="G19" s="160" t="s">
        <v>27</v>
      </c>
      <c r="H19" s="161">
        <v>0</v>
      </c>
      <c r="I19" s="161">
        <v>0</v>
      </c>
      <c r="J19" s="161">
        <v>2000000</v>
      </c>
      <c r="K19" s="161">
        <v>5000000</v>
      </c>
      <c r="L19" s="161">
        <v>9000000</v>
      </c>
      <c r="M19" s="161">
        <v>10000000</v>
      </c>
      <c r="N19" s="161">
        <v>6967000</v>
      </c>
      <c r="O19" s="161"/>
      <c r="P19" s="162"/>
      <c r="Q19" s="162"/>
      <c r="R19" s="162"/>
      <c r="S19" s="162" t="s">
        <v>90</v>
      </c>
      <c r="T19" s="162" t="s">
        <v>1319</v>
      </c>
      <c r="U19" s="162" t="s">
        <v>1320</v>
      </c>
      <c r="V19" s="160">
        <v>57.12</v>
      </c>
      <c r="W19" s="162" t="s">
        <v>1321</v>
      </c>
      <c r="X19" s="162" t="s">
        <v>1322</v>
      </c>
      <c r="Y19" s="162"/>
      <c r="Z19" s="162" t="b">
        <f t="shared" ref="Z19:Z27" si="4">F19=SUM(H19:N19)</f>
        <v>1</v>
      </c>
      <c r="AA19" s="144" t="s">
        <v>175</v>
      </c>
      <c r="AB19" s="163">
        <v>1</v>
      </c>
      <c r="AC19" s="163">
        <v>1</v>
      </c>
      <c r="AD19" s="162"/>
      <c r="AE19" s="164"/>
      <c r="AF19" s="165">
        <f t="shared" si="1"/>
        <v>32967000</v>
      </c>
      <c r="AG19" s="165">
        <f t="shared" si="3"/>
        <v>0</v>
      </c>
      <c r="AH19" s="125"/>
    </row>
    <row r="20" spans="1:34" ht="15.6" customHeight="1" x14ac:dyDescent="0.25">
      <c r="A20" s="142">
        <v>15</v>
      </c>
      <c r="B20" s="143" t="s">
        <v>738</v>
      </c>
      <c r="C20" s="147" t="s">
        <v>824</v>
      </c>
      <c r="D20" s="158">
        <v>44562</v>
      </c>
      <c r="E20" s="158">
        <v>46387</v>
      </c>
      <c r="F20" s="159">
        <v>24437280</v>
      </c>
      <c r="G20" s="160" t="s">
        <v>27</v>
      </c>
      <c r="H20" s="161">
        <v>0</v>
      </c>
      <c r="I20" s="161">
        <v>0</v>
      </c>
      <c r="J20" s="161">
        <v>3665592</v>
      </c>
      <c r="K20" s="161">
        <v>5192922</v>
      </c>
      <c r="L20" s="161">
        <v>5192922</v>
      </c>
      <c r="M20" s="161">
        <v>5192922</v>
      </c>
      <c r="N20" s="161">
        <v>5192922</v>
      </c>
      <c r="O20" s="161">
        <v>152022491</v>
      </c>
      <c r="P20" s="162" t="s">
        <v>725</v>
      </c>
      <c r="Q20" s="162"/>
      <c r="R20" s="162"/>
      <c r="S20" s="162" t="s">
        <v>33</v>
      </c>
      <c r="T20" s="162" t="s">
        <v>1748</v>
      </c>
      <c r="U20" s="162" t="s">
        <v>770</v>
      </c>
      <c r="V20" s="160">
        <v>128809714</v>
      </c>
      <c r="W20" s="162" t="s">
        <v>807</v>
      </c>
      <c r="X20" s="162" t="s">
        <v>808</v>
      </c>
      <c r="Y20" s="162" t="s">
        <v>809</v>
      </c>
      <c r="Z20" s="162" t="b">
        <f t="shared" si="4"/>
        <v>1</v>
      </c>
      <c r="AA20" s="144" t="s">
        <v>76</v>
      </c>
      <c r="AB20" s="163">
        <v>0</v>
      </c>
      <c r="AC20" s="163">
        <v>0</v>
      </c>
      <c r="AD20" s="162" t="s">
        <v>68</v>
      </c>
      <c r="AE20" s="164">
        <v>1</v>
      </c>
      <c r="AF20" s="165">
        <f t="shared" si="1"/>
        <v>0</v>
      </c>
      <c r="AG20" s="165">
        <f t="shared" si="3"/>
        <v>24437280</v>
      </c>
      <c r="AH20" s="125"/>
    </row>
    <row r="21" spans="1:34" ht="15.6" customHeight="1" x14ac:dyDescent="0.25">
      <c r="A21" s="142">
        <v>16</v>
      </c>
      <c r="B21" s="143" t="s">
        <v>738</v>
      </c>
      <c r="C21" s="147" t="s">
        <v>1749</v>
      </c>
      <c r="D21" s="158">
        <v>44562</v>
      </c>
      <c r="E21" s="158">
        <v>46387</v>
      </c>
      <c r="F21" s="159">
        <v>70177920</v>
      </c>
      <c r="G21" s="160" t="s">
        <v>27</v>
      </c>
      <c r="H21" s="161">
        <v>0</v>
      </c>
      <c r="I21" s="161">
        <v>0</v>
      </c>
      <c r="J21" s="161">
        <v>10526688</v>
      </c>
      <c r="K21" s="161">
        <v>14912808</v>
      </c>
      <c r="L21" s="161">
        <v>14912808</v>
      </c>
      <c r="M21" s="161">
        <v>14912808</v>
      </c>
      <c r="N21" s="161">
        <v>14912808</v>
      </c>
      <c r="O21" s="161">
        <v>152022491</v>
      </c>
      <c r="P21" s="162" t="s">
        <v>725</v>
      </c>
      <c r="Q21" s="162"/>
      <c r="R21" s="162"/>
      <c r="S21" s="162" t="s">
        <v>33</v>
      </c>
      <c r="T21" s="162" t="s">
        <v>1748</v>
      </c>
      <c r="U21" s="162" t="s">
        <v>770</v>
      </c>
      <c r="V21" s="160">
        <v>128809714</v>
      </c>
      <c r="W21" s="162" t="s">
        <v>807</v>
      </c>
      <c r="X21" s="162" t="s">
        <v>808</v>
      </c>
      <c r="Y21" s="162" t="s">
        <v>809</v>
      </c>
      <c r="Z21" s="162" t="b">
        <f t="shared" si="4"/>
        <v>1</v>
      </c>
      <c r="AA21" s="144" t="s">
        <v>76</v>
      </c>
      <c r="AB21" s="163">
        <v>0</v>
      </c>
      <c r="AC21" s="163">
        <v>0</v>
      </c>
      <c r="AD21" s="162" t="s">
        <v>68</v>
      </c>
      <c r="AE21" s="164">
        <v>1</v>
      </c>
      <c r="AF21" s="165">
        <f t="shared" si="1"/>
        <v>0</v>
      </c>
      <c r="AG21" s="165">
        <f t="shared" si="3"/>
        <v>70177920</v>
      </c>
      <c r="AH21" s="125"/>
    </row>
    <row r="22" spans="1:34" ht="15.6" customHeight="1" x14ac:dyDescent="0.25">
      <c r="A22" s="142">
        <v>17</v>
      </c>
      <c r="B22" s="143" t="s">
        <v>738</v>
      </c>
      <c r="C22" s="147" t="s">
        <v>826</v>
      </c>
      <c r="D22" s="158">
        <v>44562</v>
      </c>
      <c r="E22" s="158">
        <v>46387</v>
      </c>
      <c r="F22" s="159">
        <v>12490800</v>
      </c>
      <c r="G22" s="160" t="s">
        <v>27</v>
      </c>
      <c r="H22" s="161">
        <v>0</v>
      </c>
      <c r="I22" s="161">
        <v>0</v>
      </c>
      <c r="J22" s="161">
        <v>4371780</v>
      </c>
      <c r="K22" s="161">
        <v>3747240</v>
      </c>
      <c r="L22" s="161">
        <v>3747240</v>
      </c>
      <c r="M22" s="161">
        <v>312270</v>
      </c>
      <c r="N22" s="161">
        <v>312270</v>
      </c>
      <c r="O22" s="161">
        <v>152022491</v>
      </c>
      <c r="P22" s="162" t="s">
        <v>725</v>
      </c>
      <c r="Q22" s="162"/>
      <c r="R22" s="162"/>
      <c r="S22" s="162" t="s">
        <v>33</v>
      </c>
      <c r="T22" s="162" t="s">
        <v>1748</v>
      </c>
      <c r="U22" s="162" t="s">
        <v>770</v>
      </c>
      <c r="V22" s="160">
        <v>128809714</v>
      </c>
      <c r="W22" s="162" t="s">
        <v>807</v>
      </c>
      <c r="X22" s="162" t="s">
        <v>808</v>
      </c>
      <c r="Y22" s="162" t="s">
        <v>809</v>
      </c>
      <c r="Z22" s="162" t="b">
        <f t="shared" si="4"/>
        <v>1</v>
      </c>
      <c r="AA22" s="144" t="s">
        <v>76</v>
      </c>
      <c r="AB22" s="163">
        <v>0</v>
      </c>
      <c r="AC22" s="163">
        <v>0</v>
      </c>
      <c r="AD22" s="162" t="s">
        <v>68</v>
      </c>
      <c r="AE22" s="164">
        <v>1</v>
      </c>
      <c r="AF22" s="165">
        <f t="shared" si="1"/>
        <v>0</v>
      </c>
      <c r="AG22" s="165">
        <f t="shared" si="3"/>
        <v>12490800</v>
      </c>
      <c r="AH22" s="125"/>
    </row>
    <row r="23" spans="1:34" ht="15.6" customHeight="1" x14ac:dyDescent="0.25">
      <c r="A23" s="142">
        <v>18</v>
      </c>
      <c r="B23" s="143" t="s">
        <v>738</v>
      </c>
      <c r="C23" s="147" t="s">
        <v>1750</v>
      </c>
      <c r="D23" s="158">
        <v>44562</v>
      </c>
      <c r="E23" s="158">
        <v>46387</v>
      </c>
      <c r="F23" s="159">
        <v>21756000</v>
      </c>
      <c r="G23" s="160" t="s">
        <v>27</v>
      </c>
      <c r="H23" s="161">
        <v>0</v>
      </c>
      <c r="I23" s="161">
        <v>0</v>
      </c>
      <c r="J23" s="161">
        <v>3263400</v>
      </c>
      <c r="K23" s="161">
        <v>4623150</v>
      </c>
      <c r="L23" s="161">
        <v>4623150</v>
      </c>
      <c r="M23" s="161">
        <v>4623150</v>
      </c>
      <c r="N23" s="161">
        <v>4623150</v>
      </c>
      <c r="O23" s="161">
        <v>152022491</v>
      </c>
      <c r="P23" s="162" t="s">
        <v>725</v>
      </c>
      <c r="Q23" s="162"/>
      <c r="R23" s="162"/>
      <c r="S23" s="162" t="s">
        <v>33</v>
      </c>
      <c r="T23" s="162" t="s">
        <v>1748</v>
      </c>
      <c r="U23" s="162" t="s">
        <v>770</v>
      </c>
      <c r="V23" s="160">
        <v>128809714</v>
      </c>
      <c r="W23" s="162" t="s">
        <v>807</v>
      </c>
      <c r="X23" s="162" t="s">
        <v>808</v>
      </c>
      <c r="Y23" s="162" t="s">
        <v>809</v>
      </c>
      <c r="Z23" s="162" t="b">
        <f t="shared" si="4"/>
        <v>1</v>
      </c>
      <c r="AA23" s="144" t="s">
        <v>76</v>
      </c>
      <c r="AB23" s="163">
        <v>0</v>
      </c>
      <c r="AC23" s="163">
        <v>0</v>
      </c>
      <c r="AD23" s="162" t="s">
        <v>68</v>
      </c>
      <c r="AE23" s="164">
        <v>1</v>
      </c>
      <c r="AF23" s="165">
        <f t="shared" si="1"/>
        <v>0</v>
      </c>
      <c r="AG23" s="165">
        <f t="shared" si="3"/>
        <v>21756000</v>
      </c>
      <c r="AH23" s="125"/>
    </row>
    <row r="24" spans="1:34" ht="15.6" customHeight="1" x14ac:dyDescent="0.25">
      <c r="A24" s="142">
        <v>19</v>
      </c>
      <c r="B24" s="143" t="s">
        <v>738</v>
      </c>
      <c r="C24" s="147" t="s">
        <v>1358</v>
      </c>
      <c r="D24" s="158">
        <v>44378</v>
      </c>
      <c r="E24" s="158">
        <v>46387</v>
      </c>
      <c r="F24" s="159">
        <v>10000000</v>
      </c>
      <c r="G24" s="160" t="s">
        <v>27</v>
      </c>
      <c r="H24" s="161">
        <v>0</v>
      </c>
      <c r="I24" s="161">
        <v>0</v>
      </c>
      <c r="J24" s="161">
        <v>1154929.5774647887</v>
      </c>
      <c r="K24" s="161">
        <v>1880281.690140845</v>
      </c>
      <c r="L24" s="161">
        <v>2500000</v>
      </c>
      <c r="M24" s="161">
        <v>2605633.8028169014</v>
      </c>
      <c r="N24" s="161">
        <v>1859154.9295774647</v>
      </c>
      <c r="O24" s="161">
        <v>5000000</v>
      </c>
      <c r="P24" s="162" t="s">
        <v>726</v>
      </c>
      <c r="Q24" s="162" t="s">
        <v>504</v>
      </c>
      <c r="R24" s="162" t="s">
        <v>727</v>
      </c>
      <c r="S24" s="162" t="s">
        <v>33</v>
      </c>
      <c r="T24" s="162" t="s">
        <v>1590</v>
      </c>
      <c r="U24" s="162" t="s">
        <v>1159</v>
      </c>
      <c r="V24" s="160"/>
      <c r="W24" s="162"/>
      <c r="X24" s="162"/>
      <c r="Y24" s="162"/>
      <c r="Z24" s="162" t="b">
        <f t="shared" si="4"/>
        <v>1</v>
      </c>
      <c r="AA24" s="144" t="s">
        <v>67</v>
      </c>
      <c r="AB24" s="163">
        <v>0</v>
      </c>
      <c r="AC24" s="163">
        <v>0</v>
      </c>
      <c r="AD24" s="162" t="s">
        <v>113</v>
      </c>
      <c r="AE24" s="164">
        <v>1</v>
      </c>
      <c r="AF24" s="165">
        <f t="shared" si="1"/>
        <v>0</v>
      </c>
      <c r="AG24" s="165">
        <f t="shared" si="3"/>
        <v>10000000</v>
      </c>
      <c r="AH24" s="124"/>
    </row>
    <row r="25" spans="1:34" ht="15.6" customHeight="1" x14ac:dyDescent="0.25">
      <c r="A25" s="142">
        <v>20</v>
      </c>
      <c r="B25" s="143" t="s">
        <v>738</v>
      </c>
      <c r="C25" s="147" t="s">
        <v>1357</v>
      </c>
      <c r="D25" s="158">
        <v>44562</v>
      </c>
      <c r="E25" s="158">
        <v>46387</v>
      </c>
      <c r="F25" s="159">
        <v>40000000</v>
      </c>
      <c r="G25" s="160" t="s">
        <v>27</v>
      </c>
      <c r="H25" s="161">
        <v>0</v>
      </c>
      <c r="I25" s="161">
        <v>0</v>
      </c>
      <c r="J25" s="161">
        <v>2800000</v>
      </c>
      <c r="K25" s="161">
        <v>8800000</v>
      </c>
      <c r="L25" s="161">
        <v>8800000</v>
      </c>
      <c r="M25" s="161">
        <v>10000000</v>
      </c>
      <c r="N25" s="161">
        <v>9600000</v>
      </c>
      <c r="O25" s="161" t="s">
        <v>504</v>
      </c>
      <c r="P25" s="162" t="s">
        <v>504</v>
      </c>
      <c r="Q25" s="162" t="s">
        <v>504</v>
      </c>
      <c r="R25" s="162" t="s">
        <v>504</v>
      </c>
      <c r="S25" s="162" t="s">
        <v>87</v>
      </c>
      <c r="T25" s="162" t="s">
        <v>1160</v>
      </c>
      <c r="U25" s="162" t="s">
        <v>1161</v>
      </c>
      <c r="V25" s="160"/>
      <c r="W25" s="162"/>
      <c r="X25" s="162"/>
      <c r="Y25" s="162"/>
      <c r="Z25" s="162" t="b">
        <f t="shared" si="4"/>
        <v>1</v>
      </c>
      <c r="AA25" s="144" t="s">
        <v>67</v>
      </c>
      <c r="AB25" s="163">
        <v>0</v>
      </c>
      <c r="AC25" s="163">
        <v>0</v>
      </c>
      <c r="AD25" s="162" t="s">
        <v>113</v>
      </c>
      <c r="AE25" s="164">
        <v>1</v>
      </c>
      <c r="AF25" s="165">
        <f t="shared" si="1"/>
        <v>0</v>
      </c>
      <c r="AG25" s="165">
        <f t="shared" si="3"/>
        <v>40000000</v>
      </c>
      <c r="AH25" s="124"/>
    </row>
    <row r="26" spans="1:34" ht="15.6" customHeight="1" x14ac:dyDescent="0.25">
      <c r="A26" s="142">
        <v>21</v>
      </c>
      <c r="B26" s="143" t="s">
        <v>738</v>
      </c>
      <c r="C26" s="147" t="s">
        <v>829</v>
      </c>
      <c r="D26" s="158">
        <v>44927</v>
      </c>
      <c r="E26" s="158">
        <v>46387</v>
      </c>
      <c r="F26" s="159">
        <v>30000000</v>
      </c>
      <c r="G26" s="160" t="s">
        <v>27</v>
      </c>
      <c r="H26" s="161">
        <v>0</v>
      </c>
      <c r="I26" s="161">
        <v>0</v>
      </c>
      <c r="J26" s="161">
        <v>0</v>
      </c>
      <c r="K26" s="161">
        <v>4500000</v>
      </c>
      <c r="L26" s="161">
        <v>10500000</v>
      </c>
      <c r="M26" s="161">
        <v>10500000</v>
      </c>
      <c r="N26" s="161">
        <v>4500000</v>
      </c>
      <c r="O26" s="161">
        <v>21150000</v>
      </c>
      <c r="P26" s="162" t="s">
        <v>726</v>
      </c>
      <c r="Q26" s="162" t="s">
        <v>504</v>
      </c>
      <c r="R26" s="162" t="s">
        <v>504</v>
      </c>
      <c r="S26" s="162" t="s">
        <v>87</v>
      </c>
      <c r="T26" s="162" t="s">
        <v>1162</v>
      </c>
      <c r="U26" s="162" t="s">
        <v>1163</v>
      </c>
      <c r="V26" s="160"/>
      <c r="W26" s="162" t="s">
        <v>721</v>
      </c>
      <c r="X26" s="162" t="s">
        <v>1164</v>
      </c>
      <c r="Y26" s="162" t="s">
        <v>1165</v>
      </c>
      <c r="Z26" s="162" t="b">
        <f t="shared" si="4"/>
        <v>1</v>
      </c>
      <c r="AA26" s="144" t="s">
        <v>67</v>
      </c>
      <c r="AB26" s="163">
        <v>0</v>
      </c>
      <c r="AC26" s="163">
        <v>0</v>
      </c>
      <c r="AD26" s="162" t="s">
        <v>1166</v>
      </c>
      <c r="AE26" s="164">
        <v>1</v>
      </c>
      <c r="AF26" s="165">
        <f t="shared" si="1"/>
        <v>0</v>
      </c>
      <c r="AG26" s="165">
        <f t="shared" si="3"/>
        <v>30000000</v>
      </c>
      <c r="AH26" s="124"/>
    </row>
    <row r="27" spans="1:34" ht="15.6" customHeight="1" x14ac:dyDescent="0.25">
      <c r="A27" s="142">
        <v>22</v>
      </c>
      <c r="B27" s="143" t="s">
        <v>738</v>
      </c>
      <c r="C27" s="147" t="s">
        <v>1356</v>
      </c>
      <c r="D27" s="158">
        <v>44562</v>
      </c>
      <c r="E27" s="158">
        <v>46387</v>
      </c>
      <c r="F27" s="159">
        <v>45143000</v>
      </c>
      <c r="G27" s="160" t="s">
        <v>27</v>
      </c>
      <c r="H27" s="161">
        <v>0</v>
      </c>
      <c r="I27" s="161">
        <v>0</v>
      </c>
      <c r="J27" s="161">
        <v>2446409</v>
      </c>
      <c r="K27" s="161">
        <v>8089285</v>
      </c>
      <c r="L27" s="161">
        <v>13416727</v>
      </c>
      <c r="M27" s="161">
        <v>13842922</v>
      </c>
      <c r="N27" s="161">
        <v>7347657</v>
      </c>
      <c r="O27" s="161"/>
      <c r="P27" s="162" t="s">
        <v>504</v>
      </c>
      <c r="Q27" s="162" t="s">
        <v>504</v>
      </c>
      <c r="R27" s="162" t="s">
        <v>1591</v>
      </c>
      <c r="S27" s="162" t="s">
        <v>87</v>
      </c>
      <c r="T27" s="162" t="s">
        <v>1592</v>
      </c>
      <c r="U27" s="162" t="s">
        <v>1167</v>
      </c>
      <c r="V27" s="160">
        <v>44136271.5</v>
      </c>
      <c r="W27" s="162" t="s">
        <v>721</v>
      </c>
      <c r="X27" s="162" t="s">
        <v>1168</v>
      </c>
      <c r="Y27" s="162" t="s">
        <v>1169</v>
      </c>
      <c r="Z27" s="162" t="b">
        <f t="shared" si="4"/>
        <v>1</v>
      </c>
      <c r="AA27" s="144" t="s">
        <v>67</v>
      </c>
      <c r="AB27" s="163">
        <v>0</v>
      </c>
      <c r="AC27" s="163">
        <v>0</v>
      </c>
      <c r="AD27" s="162" t="s">
        <v>113</v>
      </c>
      <c r="AE27" s="164">
        <v>1</v>
      </c>
      <c r="AF27" s="165">
        <f t="shared" si="1"/>
        <v>0</v>
      </c>
      <c r="AG27" s="165">
        <f t="shared" si="3"/>
        <v>45143000</v>
      </c>
      <c r="AH27" s="124"/>
    </row>
    <row r="28" spans="1:34" ht="15.6" customHeight="1" x14ac:dyDescent="0.25">
      <c r="A28" s="142">
        <v>23</v>
      </c>
      <c r="B28" s="143" t="s">
        <v>738</v>
      </c>
      <c r="C28" s="147" t="s">
        <v>878</v>
      </c>
      <c r="D28" s="158" t="s">
        <v>1082</v>
      </c>
      <c r="E28" s="158" t="s">
        <v>1083</v>
      </c>
      <c r="F28" s="159">
        <v>17000000</v>
      </c>
      <c r="G28" s="160" t="s">
        <v>27</v>
      </c>
      <c r="H28" s="161">
        <v>0</v>
      </c>
      <c r="I28" s="161">
        <v>0</v>
      </c>
      <c r="J28" s="161">
        <v>4476072</v>
      </c>
      <c r="K28" s="161">
        <v>4898521</v>
      </c>
      <c r="L28" s="161">
        <v>2894233</v>
      </c>
      <c r="M28" s="161">
        <v>2894335</v>
      </c>
      <c r="N28" s="161">
        <v>1836839</v>
      </c>
      <c r="O28" s="161">
        <v>41</v>
      </c>
      <c r="P28" s="162" t="s">
        <v>1084</v>
      </c>
      <c r="Q28" s="162" t="s">
        <v>504</v>
      </c>
      <c r="R28" s="162" t="s">
        <v>504</v>
      </c>
      <c r="S28" s="162" t="s">
        <v>192</v>
      </c>
      <c r="T28" s="162" t="s">
        <v>1905</v>
      </c>
      <c r="U28" s="162" t="s">
        <v>1085</v>
      </c>
      <c r="V28" s="160">
        <v>0.69299999999999995</v>
      </c>
      <c r="W28" s="162" t="s">
        <v>1057</v>
      </c>
      <c r="X28" s="162" t="s">
        <v>504</v>
      </c>
      <c r="Y28" s="162" t="s">
        <v>504</v>
      </c>
      <c r="Z28" s="162"/>
      <c r="AA28" s="144" t="s">
        <v>1707</v>
      </c>
      <c r="AB28" s="163">
        <v>0</v>
      </c>
      <c r="AC28" s="163">
        <v>0</v>
      </c>
      <c r="AD28" s="162" t="s">
        <v>1708</v>
      </c>
      <c r="AE28" s="164">
        <v>1</v>
      </c>
      <c r="AF28" s="165"/>
      <c r="AG28" s="165">
        <f t="shared" si="3"/>
        <v>17000000</v>
      </c>
      <c r="AH28" s="124"/>
    </row>
    <row r="29" spans="1:34" ht="15.6" customHeight="1" x14ac:dyDescent="0.25">
      <c r="A29" s="142">
        <v>24</v>
      </c>
      <c r="B29" s="143" t="s">
        <v>738</v>
      </c>
      <c r="C29" s="147" t="s">
        <v>830</v>
      </c>
      <c r="D29" s="158">
        <v>44562</v>
      </c>
      <c r="E29" s="158">
        <v>46387</v>
      </c>
      <c r="F29" s="159">
        <v>20000000</v>
      </c>
      <c r="G29" s="160" t="s">
        <v>27</v>
      </c>
      <c r="H29" s="161">
        <v>0</v>
      </c>
      <c r="I29" s="161">
        <v>0</v>
      </c>
      <c r="J29" s="161">
        <v>1531087</v>
      </c>
      <c r="K29" s="161">
        <v>4295421</v>
      </c>
      <c r="L29" s="161">
        <v>5946430</v>
      </c>
      <c r="M29" s="161">
        <v>4239455</v>
      </c>
      <c r="N29" s="161">
        <v>3987607</v>
      </c>
      <c r="O29" s="161">
        <v>13000000</v>
      </c>
      <c r="P29" s="162" t="s">
        <v>726</v>
      </c>
      <c r="Q29" s="162" t="s">
        <v>504</v>
      </c>
      <c r="R29" s="162" t="s">
        <v>504</v>
      </c>
      <c r="S29" s="162" t="s">
        <v>87</v>
      </c>
      <c r="T29" s="162" t="s">
        <v>1593</v>
      </c>
      <c r="U29" s="162" t="s">
        <v>1170</v>
      </c>
      <c r="V29" s="160">
        <v>21.6</v>
      </c>
      <c r="W29" s="162" t="s">
        <v>746</v>
      </c>
      <c r="X29" s="162" t="s">
        <v>1171</v>
      </c>
      <c r="Y29" s="162" t="s">
        <v>1169</v>
      </c>
      <c r="Z29" s="162" t="b">
        <f>F29=SUM(H29:N29)</f>
        <v>1</v>
      </c>
      <c r="AA29" s="144" t="s">
        <v>285</v>
      </c>
      <c r="AB29" s="163">
        <v>0</v>
      </c>
      <c r="AC29" s="163">
        <v>0</v>
      </c>
      <c r="AD29" s="162" t="s">
        <v>65</v>
      </c>
      <c r="AE29" s="164">
        <v>1</v>
      </c>
      <c r="AF29" s="165">
        <f>AB29*F29</f>
        <v>0</v>
      </c>
      <c r="AG29" s="165">
        <f t="shared" si="3"/>
        <v>20000000</v>
      </c>
      <c r="AH29" s="124"/>
    </row>
    <row r="30" spans="1:34" s="127" customFormat="1" ht="15.6" customHeight="1" x14ac:dyDescent="0.25">
      <c r="A30" s="142">
        <v>25</v>
      </c>
      <c r="B30" s="143" t="s">
        <v>738</v>
      </c>
      <c r="C30" s="147" t="s">
        <v>1655</v>
      </c>
      <c r="D30" s="158" t="s">
        <v>1082</v>
      </c>
      <c r="E30" s="158" t="s">
        <v>1083</v>
      </c>
      <c r="F30" s="159">
        <v>7600000</v>
      </c>
      <c r="G30" s="160" t="s">
        <v>27</v>
      </c>
      <c r="H30" s="161">
        <v>0</v>
      </c>
      <c r="I30" s="161"/>
      <c r="J30" s="161" t="s">
        <v>1086</v>
      </c>
      <c r="K30" s="161" t="s">
        <v>1087</v>
      </c>
      <c r="L30" s="161">
        <v>1530410</v>
      </c>
      <c r="M30" s="161">
        <v>1530410</v>
      </c>
      <c r="N30" s="161">
        <f>1530410+3008770</f>
        <v>4539180</v>
      </c>
      <c r="O30" s="161">
        <v>0</v>
      </c>
      <c r="P30" s="162" t="s">
        <v>504</v>
      </c>
      <c r="Q30" s="162" t="s">
        <v>504</v>
      </c>
      <c r="R30" s="162" t="s">
        <v>504</v>
      </c>
      <c r="S30" s="162" t="s">
        <v>192</v>
      </c>
      <c r="T30" s="162" t="s">
        <v>1906</v>
      </c>
      <c r="U30" s="162" t="s">
        <v>1777</v>
      </c>
      <c r="V30" s="160" t="s">
        <v>504</v>
      </c>
      <c r="W30" s="162" t="s">
        <v>504</v>
      </c>
      <c r="X30" s="162" t="s">
        <v>504</v>
      </c>
      <c r="Y30" s="162"/>
      <c r="Z30" s="162"/>
      <c r="AA30" s="144"/>
      <c r="AB30" s="163"/>
      <c r="AC30" s="163"/>
      <c r="AD30" s="162"/>
      <c r="AE30" s="164"/>
      <c r="AF30" s="165"/>
      <c r="AG30" s="165"/>
      <c r="AH30" s="124"/>
    </row>
    <row r="31" spans="1:34" s="136" customFormat="1" ht="15.6" customHeight="1" x14ac:dyDescent="0.25">
      <c r="A31" s="142">
        <v>26</v>
      </c>
      <c r="B31" s="143" t="s">
        <v>738</v>
      </c>
      <c r="C31" s="147" t="s">
        <v>1778</v>
      </c>
      <c r="D31" s="158">
        <v>44562</v>
      </c>
      <c r="E31" s="158">
        <v>46387</v>
      </c>
      <c r="F31" s="159">
        <v>14306000</v>
      </c>
      <c r="G31" s="160" t="s">
        <v>27</v>
      </c>
      <c r="H31" s="161">
        <v>0</v>
      </c>
      <c r="I31" s="161"/>
      <c r="J31" s="161">
        <f>2861200</f>
        <v>2861200</v>
      </c>
      <c r="K31" s="161">
        <v>2861200</v>
      </c>
      <c r="L31" s="161">
        <v>2861200</v>
      </c>
      <c r="M31" s="161">
        <v>2861200</v>
      </c>
      <c r="N31" s="161">
        <f>2826120+35080</f>
        <v>2861200</v>
      </c>
      <c r="O31" s="161">
        <v>0</v>
      </c>
      <c r="P31" s="162"/>
      <c r="Q31" s="162"/>
      <c r="R31" s="162"/>
      <c r="S31" s="162" t="s">
        <v>192</v>
      </c>
      <c r="T31" s="162" t="s">
        <v>1779</v>
      </c>
      <c r="U31" s="162" t="s">
        <v>1780</v>
      </c>
      <c r="V31" s="160"/>
      <c r="W31" s="162"/>
      <c r="X31" s="162"/>
      <c r="Y31" s="162"/>
      <c r="Z31" s="162"/>
      <c r="AA31" s="144"/>
      <c r="AB31" s="163"/>
      <c r="AC31" s="163"/>
      <c r="AD31" s="162"/>
      <c r="AE31" s="164"/>
      <c r="AF31" s="165"/>
      <c r="AG31" s="165"/>
      <c r="AH31" s="124"/>
    </row>
    <row r="32" spans="1:34" ht="15.6" customHeight="1" x14ac:dyDescent="0.25">
      <c r="A32" s="142">
        <v>27</v>
      </c>
      <c r="B32" s="143" t="s">
        <v>738</v>
      </c>
      <c r="C32" s="147" t="s">
        <v>879</v>
      </c>
      <c r="D32" s="158" t="s">
        <v>1082</v>
      </c>
      <c r="E32" s="158" t="s">
        <v>1083</v>
      </c>
      <c r="F32" s="159">
        <v>12632000</v>
      </c>
      <c r="G32" s="160" t="s">
        <v>27</v>
      </c>
      <c r="H32" s="161">
        <v>0</v>
      </c>
      <c r="I32" s="161">
        <v>0</v>
      </c>
      <c r="J32" s="161">
        <v>601800</v>
      </c>
      <c r="K32" s="161">
        <v>601800</v>
      </c>
      <c r="L32" s="161">
        <v>3948930</v>
      </c>
      <c r="M32" s="161">
        <v>3948930</v>
      </c>
      <c r="N32" s="161">
        <f>3948930-418390</f>
        <v>3530540</v>
      </c>
      <c r="O32" s="161">
        <v>3948930</v>
      </c>
      <c r="P32" s="162" t="s">
        <v>1088</v>
      </c>
      <c r="Q32" s="162"/>
      <c r="R32" s="162"/>
      <c r="S32" s="162" t="s">
        <v>192</v>
      </c>
      <c r="T32" s="162" t="s">
        <v>1897</v>
      </c>
      <c r="U32" s="162" t="s">
        <v>1781</v>
      </c>
      <c r="V32" s="160" t="s">
        <v>504</v>
      </c>
      <c r="W32" s="162" t="s">
        <v>504</v>
      </c>
      <c r="X32" s="162"/>
      <c r="Y32" s="162"/>
      <c r="Z32" s="162" t="b">
        <v>0</v>
      </c>
      <c r="AA32" s="144" t="s">
        <v>285</v>
      </c>
      <c r="AB32" s="163">
        <v>0</v>
      </c>
      <c r="AC32" s="163">
        <v>0</v>
      </c>
      <c r="AD32" s="162" t="s">
        <v>65</v>
      </c>
      <c r="AE32" s="164">
        <v>1</v>
      </c>
      <c r="AF32" s="165">
        <v>0</v>
      </c>
      <c r="AG32" s="165">
        <v>12632000</v>
      </c>
      <c r="AH32" s="124"/>
    </row>
    <row r="33" spans="1:34" ht="15.6" customHeight="1" x14ac:dyDescent="0.25">
      <c r="A33" s="142">
        <v>28</v>
      </c>
      <c r="B33" s="143" t="s">
        <v>738</v>
      </c>
      <c r="C33" s="147" t="s">
        <v>832</v>
      </c>
      <c r="D33" s="158">
        <v>44562</v>
      </c>
      <c r="E33" s="158">
        <v>46387</v>
      </c>
      <c r="F33" s="159">
        <v>8250000</v>
      </c>
      <c r="G33" s="160" t="s">
        <v>27</v>
      </c>
      <c r="H33" s="161">
        <v>0</v>
      </c>
      <c r="I33" s="161">
        <v>0</v>
      </c>
      <c r="J33" s="161">
        <v>1237500</v>
      </c>
      <c r="K33" s="161">
        <v>1753125</v>
      </c>
      <c r="L33" s="161">
        <v>1753125</v>
      </c>
      <c r="M33" s="161">
        <v>1753125</v>
      </c>
      <c r="N33" s="161">
        <v>1753125</v>
      </c>
      <c r="O33" s="161">
        <v>3948930</v>
      </c>
      <c r="P33" s="162" t="s">
        <v>810</v>
      </c>
      <c r="Q33" s="162"/>
      <c r="R33" s="162"/>
      <c r="S33" s="162" t="s">
        <v>87</v>
      </c>
      <c r="T33" s="162" t="s">
        <v>1199</v>
      </c>
      <c r="U33" s="162" t="s">
        <v>813</v>
      </c>
      <c r="V33" s="160" t="s">
        <v>1032</v>
      </c>
      <c r="W33" s="162" t="s">
        <v>814</v>
      </c>
      <c r="X33" s="162" t="s">
        <v>1033</v>
      </c>
      <c r="Y33" s="162" t="s">
        <v>1034</v>
      </c>
      <c r="Z33" s="162" t="b">
        <f>F33=SUM(H33:N33)</f>
        <v>1</v>
      </c>
      <c r="AA33" s="144" t="s">
        <v>285</v>
      </c>
      <c r="AB33" s="163">
        <v>0</v>
      </c>
      <c r="AC33" s="163">
        <v>0</v>
      </c>
      <c r="AD33" s="162" t="s">
        <v>65</v>
      </c>
      <c r="AE33" s="164">
        <v>1</v>
      </c>
      <c r="AF33" s="165">
        <f>AB33*F33</f>
        <v>0</v>
      </c>
      <c r="AG33" s="165">
        <f>AE33*F33</f>
        <v>8250000</v>
      </c>
      <c r="AH33" s="124"/>
    </row>
    <row r="34" spans="1:34" s="136" customFormat="1" ht="15.6" customHeight="1" x14ac:dyDescent="0.25">
      <c r="A34" s="142">
        <v>29</v>
      </c>
      <c r="B34" s="143" t="s">
        <v>738</v>
      </c>
      <c r="C34" s="147" t="s">
        <v>1679</v>
      </c>
      <c r="D34" s="158">
        <v>44562</v>
      </c>
      <c r="E34" s="158">
        <v>46387</v>
      </c>
      <c r="F34" s="159">
        <v>15000000</v>
      </c>
      <c r="G34" s="160" t="s">
        <v>27</v>
      </c>
      <c r="H34" s="161">
        <v>0</v>
      </c>
      <c r="I34" s="161">
        <v>0</v>
      </c>
      <c r="J34" s="161">
        <v>4500000</v>
      </c>
      <c r="K34" s="161">
        <v>5700000</v>
      </c>
      <c r="L34" s="161">
        <v>1800000</v>
      </c>
      <c r="M34" s="161">
        <v>1800000</v>
      </c>
      <c r="N34" s="161">
        <v>1200000</v>
      </c>
      <c r="O34" s="161"/>
      <c r="P34" s="162" t="s">
        <v>1703</v>
      </c>
      <c r="Q34" s="162" t="s">
        <v>504</v>
      </c>
      <c r="R34" s="162" t="s">
        <v>504</v>
      </c>
      <c r="S34" s="162" t="s">
        <v>180</v>
      </c>
      <c r="T34" s="162" t="s">
        <v>1767</v>
      </c>
      <c r="U34" s="162" t="s">
        <v>1070</v>
      </c>
      <c r="V34" s="160" t="s">
        <v>1704</v>
      </c>
      <c r="W34" s="162" t="s">
        <v>1705</v>
      </c>
      <c r="X34" s="162" t="s">
        <v>1706</v>
      </c>
      <c r="Y34" s="162"/>
      <c r="Z34" s="162"/>
      <c r="AA34" s="144" t="s">
        <v>285</v>
      </c>
      <c r="AB34" s="163">
        <v>0</v>
      </c>
      <c r="AC34" s="163">
        <v>0</v>
      </c>
      <c r="AD34" s="162" t="s">
        <v>65</v>
      </c>
      <c r="AE34" s="164">
        <v>1</v>
      </c>
      <c r="AF34" s="165">
        <v>0</v>
      </c>
      <c r="AG34" s="165">
        <f>AE34*F34</f>
        <v>15000000</v>
      </c>
      <c r="AH34" s="124"/>
    </row>
    <row r="35" spans="1:34" ht="15.6" customHeight="1" x14ac:dyDescent="0.25">
      <c r="A35" s="142">
        <v>30</v>
      </c>
      <c r="B35" s="143" t="s">
        <v>738</v>
      </c>
      <c r="C35" s="147" t="s">
        <v>834</v>
      </c>
      <c r="D35" s="158"/>
      <c r="E35" s="158"/>
      <c r="F35" s="159">
        <v>12500000</v>
      </c>
      <c r="G35" s="160" t="s">
        <v>27</v>
      </c>
      <c r="H35" s="161">
        <v>0</v>
      </c>
      <c r="I35" s="161">
        <v>0</v>
      </c>
      <c r="J35" s="161">
        <v>1875000</v>
      </c>
      <c r="K35" s="161">
        <v>2656250</v>
      </c>
      <c r="L35" s="161">
        <v>2656250</v>
      </c>
      <c r="M35" s="161">
        <v>2656250</v>
      </c>
      <c r="N35" s="161">
        <v>2656250</v>
      </c>
      <c r="O35" s="161">
        <v>7395000</v>
      </c>
      <c r="P35" s="162" t="s">
        <v>728</v>
      </c>
      <c r="Q35" s="162"/>
      <c r="R35" s="162"/>
      <c r="S35" s="162" t="s">
        <v>102</v>
      </c>
      <c r="T35" s="162" t="s">
        <v>1898</v>
      </c>
      <c r="U35" s="162" t="s">
        <v>1037</v>
      </c>
      <c r="V35" s="160" t="s">
        <v>1038</v>
      </c>
      <c r="W35" s="162"/>
      <c r="X35" s="162"/>
      <c r="Y35" s="162" t="s">
        <v>504</v>
      </c>
      <c r="Z35" s="162" t="b">
        <f>F35=SUM(H35:N35)</f>
        <v>1</v>
      </c>
      <c r="AA35" s="144" t="s">
        <v>219</v>
      </c>
      <c r="AB35" s="163">
        <v>0</v>
      </c>
      <c r="AC35" s="163">
        <v>0</v>
      </c>
      <c r="AD35" s="162" t="s">
        <v>43</v>
      </c>
      <c r="AE35" s="164">
        <v>1</v>
      </c>
      <c r="AF35" s="165">
        <f>AB35*F35</f>
        <v>0</v>
      </c>
      <c r="AG35" s="165">
        <f>AE35*F35</f>
        <v>12500000</v>
      </c>
      <c r="AH35" s="124"/>
    </row>
    <row r="36" spans="1:34" ht="15.6" customHeight="1" x14ac:dyDescent="0.25">
      <c r="A36" s="142">
        <v>31</v>
      </c>
      <c r="B36" s="143" t="s">
        <v>738</v>
      </c>
      <c r="C36" s="147" t="s">
        <v>835</v>
      </c>
      <c r="D36" s="158"/>
      <c r="E36" s="158"/>
      <c r="F36" s="159">
        <v>4000000</v>
      </c>
      <c r="G36" s="160" t="s">
        <v>27</v>
      </c>
      <c r="H36" s="161">
        <v>0</v>
      </c>
      <c r="I36" s="161">
        <v>0</v>
      </c>
      <c r="J36" s="161">
        <v>600000</v>
      </c>
      <c r="K36" s="161">
        <v>850000</v>
      </c>
      <c r="L36" s="161">
        <v>850000</v>
      </c>
      <c r="M36" s="161">
        <v>850000</v>
      </c>
      <c r="N36" s="161">
        <v>850000</v>
      </c>
      <c r="O36" s="161">
        <v>3967500</v>
      </c>
      <c r="P36" s="162" t="s">
        <v>728</v>
      </c>
      <c r="Q36" s="162"/>
      <c r="R36" s="162"/>
      <c r="S36" s="162" t="s">
        <v>102</v>
      </c>
      <c r="T36" s="162" t="s">
        <v>1446</v>
      </c>
      <c r="U36" s="162" t="s">
        <v>1039</v>
      </c>
      <c r="V36" s="160" t="s">
        <v>1447</v>
      </c>
      <c r="W36" s="162"/>
      <c r="X36" s="162"/>
      <c r="Y36" s="162" t="s">
        <v>504</v>
      </c>
      <c r="Z36" s="162" t="b">
        <f>F36=SUM(H36:N36)</f>
        <v>1</v>
      </c>
      <c r="AA36" s="144" t="s">
        <v>218</v>
      </c>
      <c r="AB36" s="163">
        <v>0</v>
      </c>
      <c r="AC36" s="163">
        <v>0</v>
      </c>
      <c r="AD36" s="162" t="s">
        <v>35</v>
      </c>
      <c r="AE36" s="164">
        <v>1</v>
      </c>
      <c r="AF36" s="165">
        <f>AB36*F36</f>
        <v>0</v>
      </c>
      <c r="AG36" s="165">
        <f>AE36*F36</f>
        <v>4000000</v>
      </c>
      <c r="AH36" s="124"/>
    </row>
    <row r="37" spans="1:34" ht="15.6" customHeight="1" x14ac:dyDescent="0.25">
      <c r="A37" s="142">
        <v>32</v>
      </c>
      <c r="B37" s="143" t="s">
        <v>739</v>
      </c>
      <c r="C37" s="147" t="s">
        <v>837</v>
      </c>
      <c r="D37" s="158">
        <v>44562</v>
      </c>
      <c r="E37" s="158">
        <v>45657</v>
      </c>
      <c r="F37" s="159">
        <v>102300000</v>
      </c>
      <c r="G37" s="160" t="s">
        <v>27</v>
      </c>
      <c r="H37" s="161">
        <v>0</v>
      </c>
      <c r="I37" s="161">
        <v>0</v>
      </c>
      <c r="J37" s="161">
        <v>31150000</v>
      </c>
      <c r="K37" s="161">
        <v>51150000</v>
      </c>
      <c r="L37" s="161">
        <v>20000000</v>
      </c>
      <c r="M37" s="161">
        <v>0</v>
      </c>
      <c r="N37" s="161">
        <v>0</v>
      </c>
      <c r="O37" s="161" t="s">
        <v>504</v>
      </c>
      <c r="P37" s="162" t="s">
        <v>504</v>
      </c>
      <c r="Q37" s="162">
        <v>197700000</v>
      </c>
      <c r="R37" s="162" t="s">
        <v>504</v>
      </c>
      <c r="S37" s="162" t="s">
        <v>99</v>
      </c>
      <c r="T37" s="162" t="s">
        <v>1624</v>
      </c>
      <c r="U37" s="162" t="s">
        <v>771</v>
      </c>
      <c r="V37" s="160" t="s">
        <v>504</v>
      </c>
      <c r="W37" s="162" t="s">
        <v>504</v>
      </c>
      <c r="X37" s="162" t="s">
        <v>504</v>
      </c>
      <c r="Y37" s="162" t="s">
        <v>504</v>
      </c>
      <c r="Z37" s="162" t="b">
        <f>F37=SUM(H37:N37)</f>
        <v>1</v>
      </c>
      <c r="AA37" s="144" t="s">
        <v>225</v>
      </c>
      <c r="AB37" s="163">
        <v>0</v>
      </c>
      <c r="AC37" s="163">
        <v>0</v>
      </c>
      <c r="AD37" s="162"/>
      <c r="AE37" s="164"/>
      <c r="AF37" s="165">
        <f>AB37*F37</f>
        <v>0</v>
      </c>
      <c r="AG37" s="165">
        <f>AE37*F37</f>
        <v>0</v>
      </c>
      <c r="AH37" s="125"/>
    </row>
    <row r="38" spans="1:34" s="121" customFormat="1" ht="15.6" customHeight="1" x14ac:dyDescent="0.25">
      <c r="A38" s="142">
        <v>33</v>
      </c>
      <c r="B38" s="143" t="s">
        <v>739</v>
      </c>
      <c r="C38" s="147" t="s">
        <v>880</v>
      </c>
      <c r="D38" s="158">
        <v>44562</v>
      </c>
      <c r="E38" s="158">
        <v>46387</v>
      </c>
      <c r="F38" s="159">
        <v>2500000</v>
      </c>
      <c r="G38" s="160" t="s">
        <v>27</v>
      </c>
      <c r="H38" s="161">
        <v>0</v>
      </c>
      <c r="I38" s="161">
        <v>0</v>
      </c>
      <c r="J38" s="161">
        <v>500000</v>
      </c>
      <c r="K38" s="161">
        <v>500000</v>
      </c>
      <c r="L38" s="161">
        <v>500000</v>
      </c>
      <c r="M38" s="161">
        <v>500000</v>
      </c>
      <c r="N38" s="161">
        <v>500000</v>
      </c>
      <c r="O38" s="161">
        <v>377296</v>
      </c>
      <c r="P38" s="162" t="s">
        <v>1036</v>
      </c>
      <c r="Q38" s="162" t="s">
        <v>504</v>
      </c>
      <c r="R38" s="162" t="s">
        <v>504</v>
      </c>
      <c r="S38" s="162" t="s">
        <v>33</v>
      </c>
      <c r="T38" s="162" t="s">
        <v>1278</v>
      </c>
      <c r="U38" s="162" t="s">
        <v>1278</v>
      </c>
      <c r="V38" s="160">
        <v>0</v>
      </c>
      <c r="W38" s="162" t="s">
        <v>504</v>
      </c>
      <c r="X38" s="162" t="s">
        <v>504</v>
      </c>
      <c r="Y38" s="162" t="s">
        <v>504</v>
      </c>
      <c r="Z38" s="162"/>
      <c r="AA38" s="144" t="s">
        <v>291</v>
      </c>
      <c r="AB38" s="163">
        <v>0</v>
      </c>
      <c r="AC38" s="163">
        <v>0</v>
      </c>
      <c r="AD38" s="162"/>
      <c r="AE38" s="164"/>
      <c r="AF38" s="165">
        <v>0</v>
      </c>
      <c r="AG38" s="165">
        <v>0</v>
      </c>
      <c r="AH38" s="125"/>
    </row>
    <row r="39" spans="1:34" ht="15.6" customHeight="1" x14ac:dyDescent="0.25">
      <c r="A39" s="142">
        <v>34</v>
      </c>
      <c r="B39" s="143" t="s">
        <v>739</v>
      </c>
      <c r="C39" s="147" t="s">
        <v>881</v>
      </c>
      <c r="D39" s="158">
        <v>44562</v>
      </c>
      <c r="E39" s="158">
        <v>46387</v>
      </c>
      <c r="F39" s="159">
        <v>80000000</v>
      </c>
      <c r="G39" s="160" t="s">
        <v>27</v>
      </c>
      <c r="H39" s="161">
        <v>0</v>
      </c>
      <c r="I39" s="161">
        <v>0</v>
      </c>
      <c r="J39" s="161">
        <v>1939393.9393939395</v>
      </c>
      <c r="K39" s="161">
        <v>9696969.6969696973</v>
      </c>
      <c r="L39" s="161">
        <v>21333333.333333332</v>
      </c>
      <c r="M39" s="161">
        <v>42181818.18181818</v>
      </c>
      <c r="N39" s="161">
        <v>4848484.8484848486</v>
      </c>
      <c r="O39" s="161">
        <v>132327000</v>
      </c>
      <c r="P39" s="162" t="s">
        <v>729</v>
      </c>
      <c r="Q39" s="162" t="s">
        <v>504</v>
      </c>
      <c r="R39" s="162" t="s">
        <v>504</v>
      </c>
      <c r="S39" s="162" t="s">
        <v>87</v>
      </c>
      <c r="T39" s="162" t="s">
        <v>1035</v>
      </c>
      <c r="U39" s="162" t="s">
        <v>753</v>
      </c>
      <c r="V39" s="160">
        <v>320.38</v>
      </c>
      <c r="W39" s="162" t="s">
        <v>807</v>
      </c>
      <c r="X39" s="162" t="s">
        <v>811</v>
      </c>
      <c r="Y39" s="162" t="s">
        <v>812</v>
      </c>
      <c r="Z39" s="162" t="b">
        <f t="shared" ref="Z39:Z47" si="5">F39=SUM(H39:N39)</f>
        <v>1</v>
      </c>
      <c r="AA39" s="144" t="s">
        <v>88</v>
      </c>
      <c r="AB39" s="163">
        <v>0</v>
      </c>
      <c r="AC39" s="163">
        <v>0</v>
      </c>
      <c r="AD39" s="162"/>
      <c r="AE39" s="164"/>
      <c r="AF39" s="165">
        <f>AB39*F39</f>
        <v>0</v>
      </c>
      <c r="AG39" s="165">
        <f t="shared" ref="AG39:AG47" si="6">AE39*F39</f>
        <v>0</v>
      </c>
      <c r="AH39" s="125"/>
    </row>
    <row r="40" spans="1:34" ht="15.6" customHeight="1" x14ac:dyDescent="0.25">
      <c r="A40" s="142">
        <v>35</v>
      </c>
      <c r="B40" s="143" t="s">
        <v>739</v>
      </c>
      <c r="C40" s="147" t="s">
        <v>1806</v>
      </c>
      <c r="D40" s="158">
        <v>44562</v>
      </c>
      <c r="E40" s="158">
        <v>44926</v>
      </c>
      <c r="F40" s="159">
        <v>42900000</v>
      </c>
      <c r="G40" s="160" t="s">
        <v>27</v>
      </c>
      <c r="H40" s="161">
        <v>0</v>
      </c>
      <c r="I40" s="161">
        <v>0</v>
      </c>
      <c r="J40" s="161">
        <v>42900000</v>
      </c>
      <c r="K40" s="161">
        <v>0</v>
      </c>
      <c r="L40" s="161">
        <v>0</v>
      </c>
      <c r="M40" s="161">
        <v>0</v>
      </c>
      <c r="N40" s="161">
        <v>0</v>
      </c>
      <c r="O40" s="161" t="s">
        <v>504</v>
      </c>
      <c r="P40" s="162" t="s">
        <v>504</v>
      </c>
      <c r="Q40" s="162" t="s">
        <v>504</v>
      </c>
      <c r="R40" s="162" t="s">
        <v>504</v>
      </c>
      <c r="S40" s="162" t="s">
        <v>204</v>
      </c>
      <c r="T40" s="162" t="s">
        <v>1760</v>
      </c>
      <c r="U40" s="162" t="s">
        <v>1172</v>
      </c>
      <c r="V40" s="160">
        <v>0</v>
      </c>
      <c r="W40" s="162" t="s">
        <v>504</v>
      </c>
      <c r="X40" s="162" t="s">
        <v>504</v>
      </c>
      <c r="Y40" s="162" t="s">
        <v>504</v>
      </c>
      <c r="Z40" s="162" t="b">
        <f t="shared" si="5"/>
        <v>1</v>
      </c>
      <c r="AA40" s="144" t="s">
        <v>267</v>
      </c>
      <c r="AB40" s="163">
        <v>0</v>
      </c>
      <c r="AC40" s="163">
        <v>0</v>
      </c>
      <c r="AD40" s="162"/>
      <c r="AE40" s="164"/>
      <c r="AF40" s="165">
        <f>AB40*F40</f>
        <v>0</v>
      </c>
      <c r="AG40" s="165">
        <f t="shared" si="6"/>
        <v>0</v>
      </c>
      <c r="AH40" s="124"/>
    </row>
    <row r="41" spans="1:34" ht="15.6" customHeight="1" x14ac:dyDescent="0.25">
      <c r="A41" s="142">
        <v>36</v>
      </c>
      <c r="B41" s="143" t="s">
        <v>739</v>
      </c>
      <c r="C41" s="147" t="s">
        <v>882</v>
      </c>
      <c r="D41" s="158">
        <v>44562</v>
      </c>
      <c r="E41" s="158">
        <v>46387</v>
      </c>
      <c r="F41" s="159">
        <v>30690000</v>
      </c>
      <c r="G41" s="160" t="s">
        <v>27</v>
      </c>
      <c r="H41" s="161">
        <v>0</v>
      </c>
      <c r="I41" s="161">
        <v>0</v>
      </c>
      <c r="J41" s="161">
        <v>0</v>
      </c>
      <c r="K41" s="161">
        <v>690000</v>
      </c>
      <c r="L41" s="161">
        <v>10000000</v>
      </c>
      <c r="M41" s="161">
        <v>10000000</v>
      </c>
      <c r="N41" s="161">
        <v>10000000</v>
      </c>
      <c r="O41" s="161" t="s">
        <v>504</v>
      </c>
      <c r="P41" s="162" t="s">
        <v>1058</v>
      </c>
      <c r="Q41" s="162" t="s">
        <v>504</v>
      </c>
      <c r="R41" s="162" t="s">
        <v>504</v>
      </c>
      <c r="S41" s="162" t="s">
        <v>180</v>
      </c>
      <c r="T41" s="162" t="s">
        <v>1059</v>
      </c>
      <c r="U41" s="162" t="s">
        <v>1060</v>
      </c>
      <c r="V41" s="160">
        <v>369</v>
      </c>
      <c r="W41" s="162" t="s">
        <v>1060</v>
      </c>
      <c r="X41" s="162" t="s">
        <v>1061</v>
      </c>
      <c r="Y41" s="162"/>
      <c r="Z41" s="162" t="b">
        <f t="shared" si="5"/>
        <v>1</v>
      </c>
      <c r="AA41" s="144" t="s">
        <v>263</v>
      </c>
      <c r="AB41" s="163">
        <v>0</v>
      </c>
      <c r="AC41" s="163">
        <v>0</v>
      </c>
      <c r="AD41" s="162"/>
      <c r="AE41" s="164">
        <v>0</v>
      </c>
      <c r="AF41" s="165">
        <f>AD41*E41</f>
        <v>0</v>
      </c>
      <c r="AG41" s="165">
        <f t="shared" si="6"/>
        <v>0</v>
      </c>
      <c r="AH41" s="124"/>
    </row>
    <row r="42" spans="1:34" s="151" customFormat="1" ht="15.6" customHeight="1" x14ac:dyDescent="0.25">
      <c r="A42" s="142">
        <v>37</v>
      </c>
      <c r="B42" s="143" t="s">
        <v>739</v>
      </c>
      <c r="C42" s="147" t="s">
        <v>1855</v>
      </c>
      <c r="D42" s="158"/>
      <c r="E42" s="158"/>
      <c r="F42" s="159"/>
      <c r="G42" s="160"/>
      <c r="H42" s="161"/>
      <c r="I42" s="161"/>
      <c r="J42" s="161"/>
      <c r="K42" s="161"/>
      <c r="L42" s="161"/>
      <c r="M42" s="161"/>
      <c r="N42" s="161"/>
      <c r="O42" s="161"/>
      <c r="P42" s="162"/>
      <c r="Q42" s="162"/>
      <c r="R42" s="162"/>
      <c r="S42" s="162"/>
      <c r="T42" s="162"/>
      <c r="U42" s="162"/>
      <c r="V42" s="160"/>
      <c r="W42" s="162"/>
      <c r="X42" s="162"/>
      <c r="Y42" s="162"/>
      <c r="Z42" s="162"/>
      <c r="AA42" s="144"/>
      <c r="AB42" s="163"/>
      <c r="AC42" s="163"/>
      <c r="AD42" s="162"/>
      <c r="AE42" s="164"/>
      <c r="AF42" s="165"/>
      <c r="AG42" s="165"/>
      <c r="AH42" s="152"/>
    </row>
    <row r="43" spans="1:34" ht="15.6" customHeight="1" x14ac:dyDescent="0.25">
      <c r="A43" s="142">
        <v>38</v>
      </c>
      <c r="B43" s="143" t="s">
        <v>739</v>
      </c>
      <c r="C43" s="147" t="s">
        <v>883</v>
      </c>
      <c r="D43" s="158">
        <v>44562</v>
      </c>
      <c r="E43" s="158">
        <v>45657</v>
      </c>
      <c r="F43" s="159">
        <f>7000000+3400000</f>
        <v>10400000</v>
      </c>
      <c r="G43" s="160" t="s">
        <v>27</v>
      </c>
      <c r="H43" s="161">
        <v>0</v>
      </c>
      <c r="I43" s="161">
        <v>0</v>
      </c>
      <c r="J43" s="161">
        <v>0</v>
      </c>
      <c r="K43" s="161">
        <f>F43/2</f>
        <v>5200000</v>
      </c>
      <c r="L43" s="161">
        <f>F43/2</f>
        <v>5200000</v>
      </c>
      <c r="M43" s="161">
        <v>0</v>
      </c>
      <c r="N43" s="161">
        <v>0</v>
      </c>
      <c r="O43" s="161">
        <v>0</v>
      </c>
      <c r="P43" s="162" t="s">
        <v>504</v>
      </c>
      <c r="Q43" s="162">
        <v>0</v>
      </c>
      <c r="R43" s="162" t="s">
        <v>504</v>
      </c>
      <c r="S43" s="162" t="s">
        <v>194</v>
      </c>
      <c r="T43" s="162" t="s">
        <v>1899</v>
      </c>
      <c r="U43" s="162" t="s">
        <v>772</v>
      </c>
      <c r="V43" s="160"/>
      <c r="W43" s="162"/>
      <c r="X43" s="162"/>
      <c r="Y43" s="162"/>
      <c r="Z43" s="162" t="b">
        <f t="shared" si="5"/>
        <v>1</v>
      </c>
      <c r="AA43" s="144" t="s">
        <v>292</v>
      </c>
      <c r="AB43" s="163">
        <v>0</v>
      </c>
      <c r="AC43" s="163">
        <v>0</v>
      </c>
      <c r="AD43" s="162"/>
      <c r="AE43" s="164"/>
      <c r="AF43" s="165">
        <f>AB43*F43</f>
        <v>0</v>
      </c>
      <c r="AG43" s="165">
        <f t="shared" si="6"/>
        <v>0</v>
      </c>
      <c r="AH43" s="125"/>
    </row>
    <row r="44" spans="1:34" ht="15.6" customHeight="1" x14ac:dyDescent="0.25">
      <c r="A44" s="142">
        <v>39</v>
      </c>
      <c r="B44" s="143" t="s">
        <v>739</v>
      </c>
      <c r="C44" s="147" t="s">
        <v>874</v>
      </c>
      <c r="D44" s="158">
        <v>44652</v>
      </c>
      <c r="E44" s="158">
        <v>45657</v>
      </c>
      <c r="F44" s="159">
        <v>1569177</v>
      </c>
      <c r="G44" s="160" t="s">
        <v>27</v>
      </c>
      <c r="H44" s="161">
        <v>0</v>
      </c>
      <c r="I44" s="161">
        <v>0</v>
      </c>
      <c r="J44" s="161">
        <v>69177</v>
      </c>
      <c r="K44" s="161">
        <v>500000</v>
      </c>
      <c r="L44" s="161">
        <v>1000000</v>
      </c>
      <c r="M44" s="161">
        <v>0</v>
      </c>
      <c r="N44" s="161">
        <v>0</v>
      </c>
      <c r="O44" s="161">
        <v>0</v>
      </c>
      <c r="P44" s="162" t="s">
        <v>504</v>
      </c>
      <c r="Q44" s="162">
        <v>0</v>
      </c>
      <c r="R44" s="162" t="s">
        <v>504</v>
      </c>
      <c r="S44" s="162" t="s">
        <v>210</v>
      </c>
      <c r="T44" s="162" t="s">
        <v>1528</v>
      </c>
      <c r="U44" s="162" t="s">
        <v>772</v>
      </c>
      <c r="V44" s="160" t="s">
        <v>504</v>
      </c>
      <c r="W44" s="162" t="s">
        <v>504</v>
      </c>
      <c r="X44" s="162" t="s">
        <v>504</v>
      </c>
      <c r="Y44" s="162" t="s">
        <v>504</v>
      </c>
      <c r="Z44" s="162" t="b">
        <f t="shared" si="5"/>
        <v>1</v>
      </c>
      <c r="AA44" s="144" t="s">
        <v>302</v>
      </c>
      <c r="AB44" s="163">
        <v>0</v>
      </c>
      <c r="AC44" s="163">
        <v>0</v>
      </c>
      <c r="AD44" s="162"/>
      <c r="AE44" s="164"/>
      <c r="AF44" s="165">
        <f>AB44*F44</f>
        <v>0</v>
      </c>
      <c r="AG44" s="165">
        <f t="shared" si="6"/>
        <v>0</v>
      </c>
      <c r="AH44" s="125"/>
    </row>
    <row r="45" spans="1:34" ht="15.6" customHeight="1" x14ac:dyDescent="0.25">
      <c r="A45" s="142">
        <v>40</v>
      </c>
      <c r="B45" s="143" t="s">
        <v>739</v>
      </c>
      <c r="C45" s="147" t="s">
        <v>884</v>
      </c>
      <c r="D45" s="158">
        <v>44743</v>
      </c>
      <c r="E45" s="158">
        <v>45657</v>
      </c>
      <c r="F45" s="159">
        <v>64930823</v>
      </c>
      <c r="G45" s="160" t="s">
        <v>27</v>
      </c>
      <c r="H45" s="161">
        <v>0</v>
      </c>
      <c r="I45" s="161">
        <v>0</v>
      </c>
      <c r="J45" s="161">
        <v>80823</v>
      </c>
      <c r="K45" s="161">
        <v>32425000</v>
      </c>
      <c r="L45" s="161">
        <v>32425000</v>
      </c>
      <c r="M45" s="161">
        <v>0</v>
      </c>
      <c r="N45" s="161">
        <v>0</v>
      </c>
      <c r="O45" s="161">
        <v>0</v>
      </c>
      <c r="P45" s="162" t="s">
        <v>504</v>
      </c>
      <c r="Q45" s="162">
        <v>0</v>
      </c>
      <c r="R45" s="162" t="s">
        <v>504</v>
      </c>
      <c r="S45" s="162" t="s">
        <v>194</v>
      </c>
      <c r="T45" s="162" t="s">
        <v>1529</v>
      </c>
      <c r="U45" s="162" t="s">
        <v>772</v>
      </c>
      <c r="V45" s="160" t="s">
        <v>504</v>
      </c>
      <c r="W45" s="162" t="s">
        <v>504</v>
      </c>
      <c r="X45" s="162" t="s">
        <v>504</v>
      </c>
      <c r="Y45" s="162" t="s">
        <v>504</v>
      </c>
      <c r="Z45" s="162" t="b">
        <f t="shared" si="5"/>
        <v>1</v>
      </c>
      <c r="AA45" s="144" t="s">
        <v>268</v>
      </c>
      <c r="AB45" s="163">
        <v>0</v>
      </c>
      <c r="AC45" s="163">
        <v>0</v>
      </c>
      <c r="AD45" s="162"/>
      <c r="AE45" s="164"/>
      <c r="AF45" s="165">
        <f>AB45*F45</f>
        <v>0</v>
      </c>
      <c r="AG45" s="165">
        <f t="shared" si="6"/>
        <v>0</v>
      </c>
      <c r="AH45" s="125"/>
    </row>
    <row r="46" spans="1:34" ht="15.6" customHeight="1" x14ac:dyDescent="0.25">
      <c r="A46" s="142">
        <v>41</v>
      </c>
      <c r="B46" s="143" t="s">
        <v>739</v>
      </c>
      <c r="C46" s="147" t="s">
        <v>1355</v>
      </c>
      <c r="D46" s="158">
        <v>44562</v>
      </c>
      <c r="E46" s="158">
        <v>45777</v>
      </c>
      <c r="F46" s="159">
        <v>6000000</v>
      </c>
      <c r="G46" s="160" t="s">
        <v>27</v>
      </c>
      <c r="H46" s="161">
        <v>0</v>
      </c>
      <c r="I46" s="161">
        <v>0</v>
      </c>
      <c r="J46" s="161">
        <v>324881</v>
      </c>
      <c r="K46" s="161">
        <v>4823082</v>
      </c>
      <c r="L46" s="161">
        <v>816222</v>
      </c>
      <c r="M46" s="161">
        <v>35815</v>
      </c>
      <c r="N46" s="161">
        <v>0</v>
      </c>
      <c r="O46" s="161">
        <v>0</v>
      </c>
      <c r="P46" s="162" t="s">
        <v>504</v>
      </c>
      <c r="Q46" s="162">
        <v>0</v>
      </c>
      <c r="R46" s="162" t="s">
        <v>504</v>
      </c>
      <c r="S46" s="162" t="s">
        <v>194</v>
      </c>
      <c r="T46" s="162" t="s">
        <v>1533</v>
      </c>
      <c r="U46" s="162" t="s">
        <v>772</v>
      </c>
      <c r="V46" s="160" t="s">
        <v>504</v>
      </c>
      <c r="W46" s="162" t="s">
        <v>504</v>
      </c>
      <c r="X46" s="162" t="s">
        <v>504</v>
      </c>
      <c r="Y46" s="162" t="s">
        <v>504</v>
      </c>
      <c r="Z46" s="162" t="b">
        <f t="shared" si="5"/>
        <v>1</v>
      </c>
      <c r="AA46" s="144" t="s">
        <v>268</v>
      </c>
      <c r="AB46" s="163">
        <v>0</v>
      </c>
      <c r="AC46" s="163">
        <v>0</v>
      </c>
      <c r="AD46" s="162"/>
      <c r="AE46" s="164"/>
      <c r="AF46" s="165">
        <f>AB46*F46</f>
        <v>0</v>
      </c>
      <c r="AG46" s="165">
        <f t="shared" si="6"/>
        <v>0</v>
      </c>
      <c r="AH46" s="125"/>
    </row>
    <row r="47" spans="1:34" ht="15.6" customHeight="1" x14ac:dyDescent="0.25">
      <c r="A47" s="142">
        <v>42</v>
      </c>
      <c r="B47" s="143" t="s">
        <v>739</v>
      </c>
      <c r="C47" s="147" t="s">
        <v>1204</v>
      </c>
      <c r="D47" s="158">
        <v>44927</v>
      </c>
      <c r="E47" s="158">
        <v>46265</v>
      </c>
      <c r="F47" s="159">
        <v>28710000</v>
      </c>
      <c r="G47" s="160" t="s">
        <v>27</v>
      </c>
      <c r="H47" s="161">
        <v>0</v>
      </c>
      <c r="I47" s="161">
        <v>0</v>
      </c>
      <c r="J47" s="161">
        <v>0</v>
      </c>
      <c r="K47" s="161">
        <v>3905738</v>
      </c>
      <c r="L47" s="161">
        <v>11035442</v>
      </c>
      <c r="M47" s="161">
        <v>10254751</v>
      </c>
      <c r="N47" s="161">
        <v>3514069</v>
      </c>
      <c r="O47" s="161"/>
      <c r="P47" s="162"/>
      <c r="Q47" s="162"/>
      <c r="R47" s="162"/>
      <c r="S47" s="162" t="s">
        <v>202</v>
      </c>
      <c r="T47" s="162" t="s">
        <v>1530</v>
      </c>
      <c r="U47" s="162" t="s">
        <v>772</v>
      </c>
      <c r="V47" s="160">
        <v>98186876</v>
      </c>
      <c r="W47" s="162" t="s">
        <v>773</v>
      </c>
      <c r="X47" s="162" t="s">
        <v>1531</v>
      </c>
      <c r="Y47" s="162"/>
      <c r="Z47" s="162" t="b">
        <f t="shared" si="5"/>
        <v>1</v>
      </c>
      <c r="AA47" s="144" t="s">
        <v>274</v>
      </c>
      <c r="AB47" s="163">
        <v>0</v>
      </c>
      <c r="AC47" s="163">
        <v>0</v>
      </c>
      <c r="AD47" s="162" t="s">
        <v>1532</v>
      </c>
      <c r="AE47" s="164">
        <v>0.4</v>
      </c>
      <c r="AF47" s="165">
        <f>AB47*F47</f>
        <v>0</v>
      </c>
      <c r="AG47" s="165">
        <f t="shared" si="6"/>
        <v>11484000</v>
      </c>
      <c r="AH47" s="125"/>
    </row>
    <row r="48" spans="1:34" s="127" customFormat="1" ht="15.6" customHeight="1" x14ac:dyDescent="0.25">
      <c r="A48" s="142">
        <v>43</v>
      </c>
      <c r="B48" s="143" t="s">
        <v>740</v>
      </c>
      <c r="C48" s="147" t="s">
        <v>885</v>
      </c>
      <c r="D48" s="158">
        <v>44197</v>
      </c>
      <c r="E48" s="158">
        <v>46295</v>
      </c>
      <c r="F48" s="159">
        <v>3155000</v>
      </c>
      <c r="G48" s="160" t="s">
        <v>27</v>
      </c>
      <c r="H48" s="161">
        <v>0</v>
      </c>
      <c r="I48" s="161">
        <v>108500</v>
      </c>
      <c r="J48" s="161">
        <v>2646500</v>
      </c>
      <c r="K48" s="161">
        <v>100000</v>
      </c>
      <c r="L48" s="161">
        <v>150000</v>
      </c>
      <c r="M48" s="161">
        <v>150000</v>
      </c>
      <c r="N48" s="161">
        <v>0</v>
      </c>
      <c r="O48" s="161" t="s">
        <v>504</v>
      </c>
      <c r="P48" s="162" t="s">
        <v>1427</v>
      </c>
      <c r="Q48" s="162" t="s">
        <v>504</v>
      </c>
      <c r="R48" s="162" t="s">
        <v>504</v>
      </c>
      <c r="S48" s="162" t="s">
        <v>159</v>
      </c>
      <c r="T48" s="162" t="s">
        <v>1428</v>
      </c>
      <c r="U48" s="162" t="s">
        <v>930</v>
      </c>
      <c r="V48" s="160" t="s">
        <v>504</v>
      </c>
      <c r="W48" s="162" t="s">
        <v>504</v>
      </c>
      <c r="X48" s="162" t="s">
        <v>504</v>
      </c>
      <c r="Y48" s="162" t="s">
        <v>504</v>
      </c>
      <c r="Z48" s="162" t="e">
        <f>#REF!=SUM(A48:F48)</f>
        <v>#REF!</v>
      </c>
      <c r="AA48" s="144" t="s">
        <v>300</v>
      </c>
      <c r="AB48" s="163">
        <v>0</v>
      </c>
      <c r="AC48" s="163">
        <v>0</v>
      </c>
      <c r="AD48" s="162" t="s">
        <v>504</v>
      </c>
      <c r="AE48" s="164"/>
      <c r="AF48" s="165"/>
      <c r="AG48" s="165"/>
      <c r="AH48" s="125"/>
    </row>
    <row r="49" spans="1:34" s="127" customFormat="1" ht="15.6" customHeight="1" x14ac:dyDescent="0.25">
      <c r="A49" s="142">
        <v>44</v>
      </c>
      <c r="B49" s="143" t="s">
        <v>740</v>
      </c>
      <c r="C49" s="147" t="s">
        <v>1385</v>
      </c>
      <c r="D49" s="158">
        <v>44440</v>
      </c>
      <c r="E49" s="158">
        <v>46022</v>
      </c>
      <c r="F49" s="159">
        <v>715000</v>
      </c>
      <c r="G49" s="160" t="s">
        <v>27</v>
      </c>
      <c r="H49" s="161">
        <v>0</v>
      </c>
      <c r="I49" s="161">
        <v>35750</v>
      </c>
      <c r="J49" s="161">
        <v>178750</v>
      </c>
      <c r="K49" s="161">
        <v>214500</v>
      </c>
      <c r="L49" s="161">
        <v>214500</v>
      </c>
      <c r="M49" s="161">
        <v>71500</v>
      </c>
      <c r="N49" s="161">
        <v>0</v>
      </c>
      <c r="O49" s="161" t="s">
        <v>504</v>
      </c>
      <c r="P49" s="162" t="s">
        <v>1427</v>
      </c>
      <c r="Q49" s="162" t="s">
        <v>504</v>
      </c>
      <c r="R49" s="162" t="s">
        <v>504</v>
      </c>
      <c r="S49" s="162" t="s">
        <v>162</v>
      </c>
      <c r="T49" s="162" t="s">
        <v>1429</v>
      </c>
      <c r="U49" s="162" t="s">
        <v>1430</v>
      </c>
      <c r="V49" s="160" t="s">
        <v>504</v>
      </c>
      <c r="W49" s="162" t="s">
        <v>504</v>
      </c>
      <c r="X49" s="162" t="s">
        <v>1431</v>
      </c>
      <c r="Y49" s="162" t="s">
        <v>504</v>
      </c>
      <c r="Z49" s="162" t="e">
        <f>#REF!=SUM(A49:F49)</f>
        <v>#REF!</v>
      </c>
      <c r="AA49" s="144" t="s">
        <v>300</v>
      </c>
      <c r="AB49" s="163">
        <v>0</v>
      </c>
      <c r="AC49" s="163">
        <v>0</v>
      </c>
      <c r="AD49" s="162"/>
      <c r="AE49" s="164"/>
      <c r="AF49" s="165"/>
      <c r="AG49" s="165"/>
      <c r="AH49" s="125"/>
    </row>
    <row r="50" spans="1:34" s="127" customFormat="1" ht="15.6" customHeight="1" x14ac:dyDescent="0.25">
      <c r="A50" s="142">
        <v>45</v>
      </c>
      <c r="B50" s="143" t="s">
        <v>740</v>
      </c>
      <c r="C50" s="147" t="s">
        <v>1397</v>
      </c>
      <c r="D50" s="158">
        <v>44197</v>
      </c>
      <c r="E50" s="158">
        <v>46295</v>
      </c>
      <c r="F50" s="159">
        <f>158000000-8500000</f>
        <v>149500000</v>
      </c>
      <c r="G50" s="160" t="s">
        <v>27</v>
      </c>
      <c r="H50" s="161">
        <v>0</v>
      </c>
      <c r="I50" s="161">
        <v>65000</v>
      </c>
      <c r="J50" s="161">
        <v>22960085</v>
      </c>
      <c r="K50" s="161">
        <v>29413850</v>
      </c>
      <c r="L50" s="161">
        <v>38022550</v>
      </c>
      <c r="M50" s="161">
        <v>29880856</v>
      </c>
      <c r="N50" s="161">
        <v>29157659</v>
      </c>
      <c r="O50" s="161" t="s">
        <v>504</v>
      </c>
      <c r="P50" s="162" t="s">
        <v>1427</v>
      </c>
      <c r="Q50" s="162" t="s">
        <v>504</v>
      </c>
      <c r="R50" s="162" t="s">
        <v>504</v>
      </c>
      <c r="S50" s="162" t="s">
        <v>159</v>
      </c>
      <c r="T50" s="162" t="s">
        <v>1445</v>
      </c>
      <c r="U50" s="162" t="s">
        <v>640</v>
      </c>
      <c r="V50" s="160" t="s">
        <v>504</v>
      </c>
      <c r="W50" s="162" t="s">
        <v>504</v>
      </c>
      <c r="X50" s="162" t="s">
        <v>1431</v>
      </c>
      <c r="Y50" s="162" t="s">
        <v>504</v>
      </c>
      <c r="Z50" s="162" t="e">
        <f>#REF!=SUM(A50:F50)</f>
        <v>#REF!</v>
      </c>
      <c r="AA50" s="144" t="s">
        <v>269</v>
      </c>
      <c r="AB50" s="163">
        <v>0</v>
      </c>
      <c r="AC50" s="163">
        <v>0</v>
      </c>
      <c r="AD50" s="162"/>
      <c r="AE50" s="164"/>
      <c r="AF50" s="165"/>
      <c r="AG50" s="165"/>
      <c r="AH50" s="125"/>
    </row>
    <row r="51" spans="1:34" s="127" customFormat="1" ht="15.6" customHeight="1" x14ac:dyDescent="0.25">
      <c r="A51" s="142">
        <v>46</v>
      </c>
      <c r="B51" s="143" t="s">
        <v>740</v>
      </c>
      <c r="C51" s="147" t="s">
        <v>1407</v>
      </c>
      <c r="D51" s="158">
        <v>44562</v>
      </c>
      <c r="E51" s="158">
        <v>46295</v>
      </c>
      <c r="F51" s="159">
        <v>8500000</v>
      </c>
      <c r="G51" s="160" t="s">
        <v>27</v>
      </c>
      <c r="H51" s="161">
        <v>0</v>
      </c>
      <c r="I51" s="161">
        <v>0</v>
      </c>
      <c r="J51" s="161">
        <v>850000</v>
      </c>
      <c r="K51" s="161">
        <v>2975000</v>
      </c>
      <c r="L51" s="161">
        <v>2550000</v>
      </c>
      <c r="M51" s="161">
        <v>1700000</v>
      </c>
      <c r="N51" s="161">
        <v>425000</v>
      </c>
      <c r="O51" s="161" t="s">
        <v>504</v>
      </c>
      <c r="P51" s="162" t="s">
        <v>1427</v>
      </c>
      <c r="Q51" s="162" t="s">
        <v>504</v>
      </c>
      <c r="R51" s="162" t="s">
        <v>504</v>
      </c>
      <c r="S51" s="162" t="s">
        <v>159</v>
      </c>
      <c r="T51" s="162" t="s">
        <v>1432</v>
      </c>
      <c r="U51" s="162" t="s">
        <v>1433</v>
      </c>
      <c r="V51" s="160" t="s">
        <v>504</v>
      </c>
      <c r="W51" s="162" t="s">
        <v>504</v>
      </c>
      <c r="X51" s="162" t="s">
        <v>1431</v>
      </c>
      <c r="Y51" s="162" t="s">
        <v>504</v>
      </c>
      <c r="Z51" s="162"/>
      <c r="AA51" s="144" t="s">
        <v>269</v>
      </c>
      <c r="AB51" s="163">
        <v>0</v>
      </c>
      <c r="AC51" s="163">
        <v>0</v>
      </c>
      <c r="AD51" s="162"/>
      <c r="AE51" s="164"/>
      <c r="AF51" s="165"/>
      <c r="AG51" s="165"/>
      <c r="AH51" s="125"/>
    </row>
    <row r="52" spans="1:34" s="127" customFormat="1" ht="15.6" customHeight="1" x14ac:dyDescent="0.25">
      <c r="A52" s="142">
        <v>47</v>
      </c>
      <c r="B52" s="143" t="s">
        <v>740</v>
      </c>
      <c r="C52" s="147" t="s">
        <v>1343</v>
      </c>
      <c r="D52" s="158">
        <v>44197</v>
      </c>
      <c r="E52" s="158">
        <v>46295</v>
      </c>
      <c r="F52" s="159">
        <v>500000</v>
      </c>
      <c r="G52" s="160" t="s">
        <v>27</v>
      </c>
      <c r="H52" s="161">
        <v>0</v>
      </c>
      <c r="I52" s="161">
        <v>25000</v>
      </c>
      <c r="J52" s="161">
        <v>175000</v>
      </c>
      <c r="K52" s="161">
        <v>250000</v>
      </c>
      <c r="L52" s="161">
        <v>50000</v>
      </c>
      <c r="M52" s="161">
        <v>0</v>
      </c>
      <c r="N52" s="161">
        <v>0</v>
      </c>
      <c r="O52" s="161">
        <v>0</v>
      </c>
      <c r="P52" s="162">
        <v>0</v>
      </c>
      <c r="Q52" s="162">
        <v>0</v>
      </c>
      <c r="R52" s="162">
        <v>0</v>
      </c>
      <c r="S52" s="162" t="s">
        <v>159</v>
      </c>
      <c r="T52" s="162" t="s">
        <v>1434</v>
      </c>
      <c r="U52" s="162" t="s">
        <v>1435</v>
      </c>
      <c r="V52" s="160">
        <v>0</v>
      </c>
      <c r="W52" s="162" t="s">
        <v>778</v>
      </c>
      <c r="X52" s="162" t="s">
        <v>778</v>
      </c>
      <c r="Y52" s="162"/>
      <c r="Z52" s="162" t="e">
        <f>#REF!=SUM(A52:F52)</f>
        <v>#REF!</v>
      </c>
      <c r="AA52" s="144" t="s">
        <v>300</v>
      </c>
      <c r="AB52" s="163">
        <v>0</v>
      </c>
      <c r="AC52" s="163">
        <v>0</v>
      </c>
      <c r="AD52" s="162"/>
      <c r="AE52" s="164"/>
      <c r="AF52" s="165"/>
      <c r="AG52" s="165"/>
      <c r="AH52" s="125"/>
    </row>
    <row r="53" spans="1:34" s="127" customFormat="1" ht="15.6" customHeight="1" x14ac:dyDescent="0.25">
      <c r="A53" s="142">
        <v>48</v>
      </c>
      <c r="B53" s="143" t="s">
        <v>740</v>
      </c>
      <c r="C53" s="147" t="s">
        <v>1436</v>
      </c>
      <c r="D53" s="158">
        <v>44197</v>
      </c>
      <c r="E53" s="158">
        <v>46295</v>
      </c>
      <c r="F53" s="159">
        <v>3000000</v>
      </c>
      <c r="G53" s="160" t="s">
        <v>27</v>
      </c>
      <c r="H53" s="161">
        <v>0</v>
      </c>
      <c r="I53" s="161">
        <v>150000</v>
      </c>
      <c r="J53" s="161">
        <v>750000</v>
      </c>
      <c r="K53" s="161">
        <v>900000</v>
      </c>
      <c r="L53" s="161">
        <v>600000</v>
      </c>
      <c r="M53" s="161">
        <v>300000</v>
      </c>
      <c r="N53" s="161">
        <v>300000</v>
      </c>
      <c r="O53" s="161">
        <v>0</v>
      </c>
      <c r="P53" s="162">
        <v>0</v>
      </c>
      <c r="Q53" s="162">
        <v>0</v>
      </c>
      <c r="R53" s="162">
        <v>0</v>
      </c>
      <c r="S53" s="162" t="s">
        <v>159</v>
      </c>
      <c r="T53" s="162" t="s">
        <v>1437</v>
      </c>
      <c r="U53" s="162" t="s">
        <v>1438</v>
      </c>
      <c r="V53" s="160" t="s">
        <v>504</v>
      </c>
      <c r="W53" s="162" t="s">
        <v>504</v>
      </c>
      <c r="X53" s="162" t="s">
        <v>1439</v>
      </c>
      <c r="Y53" s="162" t="s">
        <v>504</v>
      </c>
      <c r="Z53" s="162"/>
      <c r="AA53" s="144" t="s">
        <v>1440</v>
      </c>
      <c r="AB53" s="163">
        <v>0</v>
      </c>
      <c r="AC53" s="163">
        <v>0</v>
      </c>
      <c r="AD53" s="162"/>
      <c r="AE53" s="164"/>
      <c r="AF53" s="165"/>
      <c r="AG53" s="165"/>
      <c r="AH53" s="125"/>
    </row>
    <row r="54" spans="1:34" ht="15.6" customHeight="1" x14ac:dyDescent="0.25">
      <c r="A54" s="142">
        <v>49</v>
      </c>
      <c r="B54" s="143" t="s">
        <v>740</v>
      </c>
      <c r="C54" s="147" t="s">
        <v>1344</v>
      </c>
      <c r="D54" s="158">
        <v>44197</v>
      </c>
      <c r="E54" s="158">
        <v>46295</v>
      </c>
      <c r="F54" s="159">
        <v>15480000</v>
      </c>
      <c r="G54" s="160" t="s">
        <v>27</v>
      </c>
      <c r="H54" s="161">
        <v>0</v>
      </c>
      <c r="I54" s="161">
        <v>774000</v>
      </c>
      <c r="J54" s="161">
        <v>2322000</v>
      </c>
      <c r="K54" s="161">
        <v>3096000</v>
      </c>
      <c r="L54" s="161">
        <v>4644000</v>
      </c>
      <c r="M54" s="161">
        <v>3096000</v>
      </c>
      <c r="N54" s="161">
        <v>1548000</v>
      </c>
      <c r="O54" s="161">
        <v>0</v>
      </c>
      <c r="P54" s="162">
        <v>0</v>
      </c>
      <c r="Q54" s="162">
        <v>0</v>
      </c>
      <c r="R54" s="162">
        <v>0</v>
      </c>
      <c r="S54" s="162" t="s">
        <v>159</v>
      </c>
      <c r="T54" s="162" t="s">
        <v>1441</v>
      </c>
      <c r="U54" s="162" t="s">
        <v>1442</v>
      </c>
      <c r="V54" s="160" t="s">
        <v>504</v>
      </c>
      <c r="W54" s="162" t="s">
        <v>504</v>
      </c>
      <c r="X54" s="162" t="s">
        <v>504</v>
      </c>
      <c r="Y54" s="162" t="s">
        <v>504</v>
      </c>
      <c r="Z54" s="162"/>
      <c r="AA54" s="144" t="s">
        <v>300</v>
      </c>
      <c r="AB54" s="163">
        <v>0</v>
      </c>
      <c r="AC54" s="163">
        <v>0</v>
      </c>
      <c r="AD54" s="162"/>
      <c r="AE54" s="164"/>
      <c r="AF54" s="165"/>
      <c r="AG54" s="165"/>
    </row>
    <row r="55" spans="1:34" ht="15.6" customHeight="1" x14ac:dyDescent="0.25">
      <c r="A55" s="142">
        <v>50</v>
      </c>
      <c r="B55" s="143" t="s">
        <v>740</v>
      </c>
      <c r="C55" s="147" t="s">
        <v>1421</v>
      </c>
      <c r="D55" s="158">
        <v>44197</v>
      </c>
      <c r="E55" s="158">
        <v>45657</v>
      </c>
      <c r="F55" s="159">
        <v>650000</v>
      </c>
      <c r="G55" s="160" t="s">
        <v>27</v>
      </c>
      <c r="H55" s="161">
        <v>0</v>
      </c>
      <c r="I55" s="161">
        <v>32500</v>
      </c>
      <c r="J55" s="161">
        <v>97500</v>
      </c>
      <c r="K55" s="161">
        <v>260000</v>
      </c>
      <c r="L55" s="161">
        <f>195000+65000</f>
        <v>260000</v>
      </c>
      <c r="M55" s="161">
        <v>0</v>
      </c>
      <c r="N55" s="161">
        <v>0</v>
      </c>
      <c r="O55" s="161">
        <v>0</v>
      </c>
      <c r="P55" s="162">
        <v>0</v>
      </c>
      <c r="Q55" s="162">
        <v>0</v>
      </c>
      <c r="R55" s="162">
        <v>0</v>
      </c>
      <c r="S55" s="162" t="s">
        <v>159</v>
      </c>
      <c r="T55" s="162" t="s">
        <v>1443</v>
      </c>
      <c r="U55" s="162" t="s">
        <v>1444</v>
      </c>
      <c r="V55" s="160">
        <v>0</v>
      </c>
      <c r="W55" s="162">
        <v>0</v>
      </c>
      <c r="X55" s="162">
        <v>0</v>
      </c>
      <c r="Y55" s="162">
        <v>0</v>
      </c>
      <c r="Z55" s="162"/>
      <c r="AA55" s="144" t="s">
        <v>300</v>
      </c>
      <c r="AB55" s="163">
        <v>0</v>
      </c>
      <c r="AC55" s="163">
        <v>0</v>
      </c>
      <c r="AD55" s="162"/>
      <c r="AE55" s="164"/>
      <c r="AF55" s="165"/>
      <c r="AG55" s="165"/>
      <c r="AH55" s="123"/>
    </row>
    <row r="56" spans="1:34" ht="15.6" customHeight="1" x14ac:dyDescent="0.25">
      <c r="A56" s="142">
        <v>51</v>
      </c>
      <c r="B56" s="143" t="s">
        <v>1342</v>
      </c>
      <c r="C56" s="147" t="s">
        <v>840</v>
      </c>
      <c r="D56" s="158">
        <v>44378</v>
      </c>
      <c r="E56" s="158">
        <v>46387</v>
      </c>
      <c r="F56" s="159">
        <v>4587917.6941760005</v>
      </c>
      <c r="G56" s="160" t="s">
        <v>27</v>
      </c>
      <c r="H56" s="161">
        <v>0</v>
      </c>
      <c r="I56" s="161">
        <v>0</v>
      </c>
      <c r="J56" s="161">
        <v>749168.6326862222</v>
      </c>
      <c r="K56" s="161">
        <v>890337.26537244453</v>
      </c>
      <c r="L56" s="161">
        <v>1167737.2653724444</v>
      </c>
      <c r="M56" s="161">
        <v>890337.26537244453</v>
      </c>
      <c r="N56" s="161">
        <v>890337.26537244453</v>
      </c>
      <c r="O56" s="161">
        <v>2742000</v>
      </c>
      <c r="P56" s="162" t="s">
        <v>1594</v>
      </c>
      <c r="Q56" s="162" t="s">
        <v>504</v>
      </c>
      <c r="R56" s="162" t="s">
        <v>504</v>
      </c>
      <c r="S56" s="162" t="s">
        <v>33</v>
      </c>
      <c r="T56" s="162" t="s">
        <v>754</v>
      </c>
      <c r="U56" s="162" t="s">
        <v>842</v>
      </c>
      <c r="V56" s="160"/>
      <c r="W56" s="162"/>
      <c r="X56" s="162"/>
      <c r="Y56" s="162"/>
      <c r="Z56" s="162" t="b">
        <f>F56=SUM(H56:N56)</f>
        <v>1</v>
      </c>
      <c r="AA56" s="144" t="s">
        <v>58</v>
      </c>
      <c r="AB56" s="163">
        <v>0</v>
      </c>
      <c r="AC56" s="163">
        <v>0</v>
      </c>
      <c r="AD56" s="162"/>
      <c r="AE56" s="164"/>
      <c r="AF56" s="165">
        <f>AB56*F56</f>
        <v>0</v>
      </c>
      <c r="AG56" s="165">
        <f t="shared" ref="AG56:AG65" si="7">AE56*F56</f>
        <v>0</v>
      </c>
      <c r="AH56" s="124"/>
    </row>
    <row r="57" spans="1:34" ht="15.6" customHeight="1" x14ac:dyDescent="0.25">
      <c r="A57" s="142">
        <v>52</v>
      </c>
      <c r="B57" s="143" t="s">
        <v>1342</v>
      </c>
      <c r="C57" s="147" t="s">
        <v>841</v>
      </c>
      <c r="D57" s="158">
        <v>44378</v>
      </c>
      <c r="E57" s="158">
        <v>46387</v>
      </c>
      <c r="F57" s="159">
        <v>108912082.305824</v>
      </c>
      <c r="G57" s="160" t="s">
        <v>27</v>
      </c>
      <c r="H57" s="161">
        <v>0</v>
      </c>
      <c r="I57" s="161">
        <v>0</v>
      </c>
      <c r="J57" s="161">
        <v>10387747.6355024</v>
      </c>
      <c r="K57" s="161">
        <v>22088053.0087048</v>
      </c>
      <c r="L57" s="161">
        <v>22088053.0087048</v>
      </c>
      <c r="M57" s="161">
        <v>27174114.326455999</v>
      </c>
      <c r="N57" s="161">
        <v>27174114.326455999</v>
      </c>
      <c r="O57" s="161">
        <v>51760000</v>
      </c>
      <c r="P57" s="162" t="s">
        <v>1595</v>
      </c>
      <c r="Q57" s="162" t="s">
        <v>504</v>
      </c>
      <c r="R57" s="162" t="s">
        <v>504</v>
      </c>
      <c r="S57" s="162" t="s">
        <v>87</v>
      </c>
      <c r="T57" s="162" t="s">
        <v>1596</v>
      </c>
      <c r="U57" s="162" t="s">
        <v>755</v>
      </c>
      <c r="V57" s="160"/>
      <c r="W57" s="162"/>
      <c r="X57" s="162"/>
      <c r="Y57" s="162"/>
      <c r="Z57" s="162" t="b">
        <f>F57=SUM(H57:N57)</f>
        <v>1</v>
      </c>
      <c r="AA57" s="144" t="s">
        <v>58</v>
      </c>
      <c r="AB57" s="163">
        <v>0</v>
      </c>
      <c r="AC57" s="163">
        <v>0</v>
      </c>
      <c r="AD57" s="162"/>
      <c r="AE57" s="164"/>
      <c r="AF57" s="165">
        <f>AB57*F57</f>
        <v>0</v>
      </c>
      <c r="AG57" s="165">
        <f t="shared" si="7"/>
        <v>0</v>
      </c>
      <c r="AH57" s="124"/>
    </row>
    <row r="58" spans="1:34" ht="15.6" customHeight="1" x14ac:dyDescent="0.25">
      <c r="A58" s="142">
        <v>53</v>
      </c>
      <c r="B58" s="143" t="s">
        <v>1342</v>
      </c>
      <c r="C58" s="147" t="s">
        <v>1810</v>
      </c>
      <c r="D58" s="158">
        <v>44378</v>
      </c>
      <c r="E58" s="158">
        <v>46387</v>
      </c>
      <c r="F58" s="159">
        <v>82500000</v>
      </c>
      <c r="G58" s="160" t="s">
        <v>27</v>
      </c>
      <c r="H58" s="161">
        <v>0</v>
      </c>
      <c r="I58" s="161">
        <v>0</v>
      </c>
      <c r="J58" s="161">
        <v>0</v>
      </c>
      <c r="K58" s="161">
        <v>5775000.0000000009</v>
      </c>
      <c r="L58" s="161">
        <v>18975000</v>
      </c>
      <c r="M58" s="161">
        <v>33000000</v>
      </c>
      <c r="N58" s="161">
        <v>24750000</v>
      </c>
      <c r="O58" s="161">
        <v>270294453</v>
      </c>
      <c r="P58" s="162" t="s">
        <v>1900</v>
      </c>
      <c r="Q58" s="162">
        <v>41641885</v>
      </c>
      <c r="R58" s="162" t="s">
        <v>504</v>
      </c>
      <c r="S58" s="162" t="s">
        <v>186</v>
      </c>
      <c r="T58" s="162" t="s">
        <v>1901</v>
      </c>
      <c r="U58" s="162" t="s">
        <v>1079</v>
      </c>
      <c r="V58" s="160">
        <v>179</v>
      </c>
      <c r="W58" s="162" t="s">
        <v>1080</v>
      </c>
      <c r="X58" s="162" t="s">
        <v>1081</v>
      </c>
      <c r="Y58" s="162" t="s">
        <v>504</v>
      </c>
      <c r="Z58" s="162" t="b">
        <f>F58=SUM(H58:N58)</f>
        <v>1</v>
      </c>
      <c r="AA58" s="144" t="s">
        <v>64</v>
      </c>
      <c r="AB58" s="163">
        <v>0</v>
      </c>
      <c r="AC58" s="163">
        <v>0</v>
      </c>
      <c r="AD58" s="162" t="s">
        <v>64</v>
      </c>
      <c r="AE58" s="164">
        <v>0</v>
      </c>
      <c r="AF58" s="165">
        <f>AB58*F58</f>
        <v>0</v>
      </c>
      <c r="AG58" s="165">
        <f t="shared" si="7"/>
        <v>0</v>
      </c>
      <c r="AH58" s="124"/>
    </row>
    <row r="59" spans="1:34" s="127" customFormat="1" ht="15.6" customHeight="1" x14ac:dyDescent="0.25">
      <c r="A59" s="142">
        <v>54</v>
      </c>
      <c r="B59" s="143" t="s">
        <v>1203</v>
      </c>
      <c r="C59" s="147" t="s">
        <v>1350</v>
      </c>
      <c r="D59" s="158">
        <v>44562</v>
      </c>
      <c r="E59" s="158">
        <v>45473</v>
      </c>
      <c r="F59" s="159">
        <v>2100000</v>
      </c>
      <c r="G59" s="160" t="s">
        <v>27</v>
      </c>
      <c r="H59" s="161">
        <v>0</v>
      </c>
      <c r="I59" s="161"/>
      <c r="J59" s="161">
        <v>900000</v>
      </c>
      <c r="K59" s="161">
        <v>850000</v>
      </c>
      <c r="L59" s="161">
        <v>350000</v>
      </c>
      <c r="M59" s="161"/>
      <c r="N59" s="161"/>
      <c r="O59" s="161"/>
      <c r="P59" s="162"/>
      <c r="Q59" s="162"/>
      <c r="R59" s="162"/>
      <c r="S59" s="162" t="s">
        <v>21</v>
      </c>
      <c r="T59" s="162" t="s">
        <v>1195</v>
      </c>
      <c r="U59" s="162" t="s">
        <v>1196</v>
      </c>
      <c r="V59" s="160"/>
      <c r="W59" s="162"/>
      <c r="X59" s="162"/>
      <c r="Y59" s="162"/>
      <c r="Z59" s="162"/>
      <c r="AA59" s="144" t="s">
        <v>68</v>
      </c>
      <c r="AB59" s="163">
        <v>0</v>
      </c>
      <c r="AC59" s="163">
        <v>0</v>
      </c>
      <c r="AD59" s="162" t="s">
        <v>68</v>
      </c>
      <c r="AE59" s="164">
        <v>1</v>
      </c>
      <c r="AF59" s="165"/>
      <c r="AG59" s="165">
        <f t="shared" si="7"/>
        <v>2100000</v>
      </c>
      <c r="AH59" s="124"/>
    </row>
    <row r="60" spans="1:34" s="127" customFormat="1" ht="15.6" customHeight="1" x14ac:dyDescent="0.25">
      <c r="A60" s="142">
        <v>55</v>
      </c>
      <c r="B60" s="143" t="s">
        <v>1203</v>
      </c>
      <c r="C60" s="147" t="s">
        <v>1351</v>
      </c>
      <c r="D60" s="158">
        <v>44562</v>
      </c>
      <c r="E60" s="158">
        <v>45473</v>
      </c>
      <c r="F60" s="159">
        <v>1880000</v>
      </c>
      <c r="G60" s="160" t="s">
        <v>27</v>
      </c>
      <c r="H60" s="161">
        <v>0</v>
      </c>
      <c r="I60" s="161"/>
      <c r="J60" s="161">
        <v>750000</v>
      </c>
      <c r="K60" s="161">
        <v>850000</v>
      </c>
      <c r="L60" s="161">
        <v>280000</v>
      </c>
      <c r="M60" s="161"/>
      <c r="N60" s="161"/>
      <c r="O60" s="161"/>
      <c r="P60" s="162"/>
      <c r="Q60" s="162"/>
      <c r="R60" s="162"/>
      <c r="S60" s="162" t="s">
        <v>21</v>
      </c>
      <c r="T60" s="162" t="s">
        <v>1195</v>
      </c>
      <c r="U60" s="162" t="s">
        <v>1196</v>
      </c>
      <c r="V60" s="160"/>
      <c r="W60" s="162"/>
      <c r="X60" s="162"/>
      <c r="Y60" s="162"/>
      <c r="Z60" s="162"/>
      <c r="AA60" s="144" t="s">
        <v>68</v>
      </c>
      <c r="AB60" s="163">
        <v>0</v>
      </c>
      <c r="AC60" s="163">
        <v>0</v>
      </c>
      <c r="AD60" s="162" t="s">
        <v>68</v>
      </c>
      <c r="AE60" s="164">
        <v>1</v>
      </c>
      <c r="AF60" s="165"/>
      <c r="AG60" s="165">
        <f t="shared" si="7"/>
        <v>1880000</v>
      </c>
      <c r="AH60" s="124"/>
    </row>
    <row r="61" spans="1:34" s="127" customFormat="1" ht="15.6" customHeight="1" x14ac:dyDescent="0.25">
      <c r="A61" s="142">
        <v>56</v>
      </c>
      <c r="B61" s="143" t="s">
        <v>1203</v>
      </c>
      <c r="C61" s="147" t="s">
        <v>1360</v>
      </c>
      <c r="D61" s="158">
        <v>44562</v>
      </c>
      <c r="E61" s="158">
        <v>45291</v>
      </c>
      <c r="F61" s="159">
        <v>20000</v>
      </c>
      <c r="G61" s="160" t="s">
        <v>27</v>
      </c>
      <c r="H61" s="161">
        <v>0</v>
      </c>
      <c r="I61" s="161"/>
      <c r="J61" s="161">
        <v>10000</v>
      </c>
      <c r="K61" s="161">
        <v>10000</v>
      </c>
      <c r="L61" s="161">
        <v>0</v>
      </c>
      <c r="M61" s="161"/>
      <c r="N61" s="161"/>
      <c r="O61" s="161"/>
      <c r="P61" s="162"/>
      <c r="Q61" s="162"/>
      <c r="R61" s="162"/>
      <c r="S61" s="162" t="s">
        <v>21</v>
      </c>
      <c r="T61" s="162"/>
      <c r="U61" s="162"/>
      <c r="V61" s="160"/>
      <c r="W61" s="162"/>
      <c r="X61" s="162"/>
      <c r="Y61" s="162"/>
      <c r="Z61" s="162"/>
      <c r="AA61" s="144" t="s">
        <v>65</v>
      </c>
      <c r="AB61" s="163">
        <v>0</v>
      </c>
      <c r="AC61" s="163">
        <v>0</v>
      </c>
      <c r="AD61" s="162" t="s">
        <v>65</v>
      </c>
      <c r="AE61" s="164">
        <v>1</v>
      </c>
      <c r="AF61" s="165"/>
      <c r="AG61" s="165">
        <f t="shared" si="7"/>
        <v>20000</v>
      </c>
      <c r="AH61" s="124"/>
    </row>
    <row r="62" spans="1:34" ht="15.6" customHeight="1" x14ac:dyDescent="0.25">
      <c r="A62" s="142">
        <v>57</v>
      </c>
      <c r="B62" s="143" t="s">
        <v>1203</v>
      </c>
      <c r="C62" s="147" t="s">
        <v>1811</v>
      </c>
      <c r="D62" s="158">
        <v>44378</v>
      </c>
      <c r="E62" s="158">
        <v>46387</v>
      </c>
      <c r="F62" s="159">
        <v>3000000</v>
      </c>
      <c r="G62" s="160" t="s">
        <v>27</v>
      </c>
      <c r="H62" s="161">
        <v>0</v>
      </c>
      <c r="I62" s="161">
        <v>0</v>
      </c>
      <c r="J62" s="161">
        <v>0</v>
      </c>
      <c r="K62" s="161">
        <v>1000000</v>
      </c>
      <c r="L62" s="161">
        <v>2000000</v>
      </c>
      <c r="M62" s="161">
        <v>0</v>
      </c>
      <c r="N62" s="161">
        <v>0</v>
      </c>
      <c r="O62" s="161">
        <v>0</v>
      </c>
      <c r="P62" s="162" t="s">
        <v>504</v>
      </c>
      <c r="Q62" s="162">
        <v>0</v>
      </c>
      <c r="R62" s="162">
        <v>0</v>
      </c>
      <c r="S62" s="162" t="s">
        <v>21</v>
      </c>
      <c r="T62" s="162" t="s">
        <v>1338</v>
      </c>
      <c r="U62" s="162" t="s">
        <v>1339</v>
      </c>
      <c r="V62" s="160"/>
      <c r="W62" s="162"/>
      <c r="X62" s="162"/>
      <c r="Y62" s="162"/>
      <c r="Z62" s="162" t="b">
        <f>F62=SUM(H62:N62)</f>
        <v>1</v>
      </c>
      <c r="AA62" s="144" t="s">
        <v>76</v>
      </c>
      <c r="AB62" s="163">
        <v>0</v>
      </c>
      <c r="AC62" s="163">
        <v>0</v>
      </c>
      <c r="AD62" s="162" t="s">
        <v>68</v>
      </c>
      <c r="AE62" s="164">
        <v>1</v>
      </c>
      <c r="AF62" s="165">
        <f>AB62*F62</f>
        <v>0</v>
      </c>
      <c r="AG62" s="165">
        <f t="shared" si="7"/>
        <v>3000000</v>
      </c>
      <c r="AH62" s="123"/>
    </row>
    <row r="63" spans="1:34" ht="15.6" customHeight="1" x14ac:dyDescent="0.25">
      <c r="A63" s="142">
        <v>58</v>
      </c>
      <c r="B63" s="143" t="s">
        <v>1203</v>
      </c>
      <c r="C63" s="147" t="s">
        <v>1348</v>
      </c>
      <c r="D63" s="158">
        <v>44378</v>
      </c>
      <c r="E63" s="158">
        <v>46387</v>
      </c>
      <c r="F63" s="159">
        <v>135000</v>
      </c>
      <c r="G63" s="160" t="s">
        <v>27</v>
      </c>
      <c r="H63" s="161">
        <v>0</v>
      </c>
      <c r="I63" s="161">
        <v>0</v>
      </c>
      <c r="J63" s="161">
        <v>135000</v>
      </c>
      <c r="K63" s="161">
        <v>0</v>
      </c>
      <c r="L63" s="161">
        <v>0</v>
      </c>
      <c r="M63" s="161">
        <v>0</v>
      </c>
      <c r="N63" s="161">
        <v>0</v>
      </c>
      <c r="O63" s="161">
        <v>0</v>
      </c>
      <c r="P63" s="162" t="s">
        <v>504</v>
      </c>
      <c r="Q63" s="162">
        <v>0</v>
      </c>
      <c r="R63" s="162">
        <v>0</v>
      </c>
      <c r="S63" s="162" t="s">
        <v>21</v>
      </c>
      <c r="T63" s="162" t="s">
        <v>1312</v>
      </c>
      <c r="U63" s="162" t="s">
        <v>1313</v>
      </c>
      <c r="V63" s="160"/>
      <c r="W63" s="162"/>
      <c r="X63" s="162"/>
      <c r="Y63" s="162"/>
      <c r="Z63" s="162" t="b">
        <f>F63=SUM(H63:N63)</f>
        <v>1</v>
      </c>
      <c r="AA63" s="144" t="s">
        <v>76</v>
      </c>
      <c r="AB63" s="163">
        <v>0</v>
      </c>
      <c r="AC63" s="163">
        <v>0</v>
      </c>
      <c r="AD63" s="162" t="s">
        <v>68</v>
      </c>
      <c r="AE63" s="164">
        <v>1</v>
      </c>
      <c r="AF63" s="165">
        <f>AB63*F63</f>
        <v>0</v>
      </c>
      <c r="AG63" s="165">
        <f t="shared" si="7"/>
        <v>135000</v>
      </c>
      <c r="AH63" s="122"/>
    </row>
    <row r="64" spans="1:34" ht="15.6" customHeight="1" x14ac:dyDescent="0.25">
      <c r="A64" s="142">
        <v>59</v>
      </c>
      <c r="B64" s="143" t="s">
        <v>1203</v>
      </c>
      <c r="C64" s="147" t="s">
        <v>889</v>
      </c>
      <c r="D64" s="158">
        <v>44378</v>
      </c>
      <c r="E64" s="158">
        <v>46387</v>
      </c>
      <c r="F64" s="159">
        <v>1392000</v>
      </c>
      <c r="G64" s="160" t="s">
        <v>27</v>
      </c>
      <c r="H64" s="161">
        <v>0</v>
      </c>
      <c r="I64" s="161">
        <v>0</v>
      </c>
      <c r="J64" s="161">
        <v>0</v>
      </c>
      <c r="K64" s="161">
        <v>1392000</v>
      </c>
      <c r="L64" s="161">
        <v>0</v>
      </c>
      <c r="M64" s="161">
        <v>0</v>
      </c>
      <c r="N64" s="161">
        <v>0</v>
      </c>
      <c r="O64" s="161">
        <v>1</v>
      </c>
      <c r="P64" s="162" t="s">
        <v>504</v>
      </c>
      <c r="Q64" s="162">
        <v>0</v>
      </c>
      <c r="R64" s="162">
        <v>0</v>
      </c>
      <c r="S64" s="162" t="s">
        <v>21</v>
      </c>
      <c r="T64" s="162" t="s">
        <v>1314</v>
      </c>
      <c r="U64" s="162" t="s">
        <v>1318</v>
      </c>
      <c r="V64" s="160"/>
      <c r="W64" s="162"/>
      <c r="X64" s="162"/>
      <c r="Y64" s="162"/>
      <c r="Z64" s="162" t="b">
        <f>F64=SUM(H64:N64)</f>
        <v>1</v>
      </c>
      <c r="AA64" s="144" t="s">
        <v>1315</v>
      </c>
      <c r="AB64" s="163">
        <v>0</v>
      </c>
      <c r="AC64" s="163">
        <v>0</v>
      </c>
      <c r="AD64" s="162" t="s">
        <v>1316</v>
      </c>
      <c r="AE64" s="164">
        <v>1</v>
      </c>
      <c r="AF64" s="165">
        <f>AB64*F64</f>
        <v>0</v>
      </c>
      <c r="AG64" s="165">
        <f t="shared" si="7"/>
        <v>1392000</v>
      </c>
      <c r="AH64" s="122"/>
    </row>
    <row r="65" spans="1:33" ht="15.6" customHeight="1" x14ac:dyDescent="0.25">
      <c r="A65" s="142">
        <v>60</v>
      </c>
      <c r="B65" s="143" t="s">
        <v>1203</v>
      </c>
      <c r="C65" s="147" t="s">
        <v>890</v>
      </c>
      <c r="D65" s="158">
        <v>44378</v>
      </c>
      <c r="E65" s="158">
        <v>46387</v>
      </c>
      <c r="F65" s="159">
        <v>12758000</v>
      </c>
      <c r="G65" s="160" t="s">
        <v>27</v>
      </c>
      <c r="H65" s="161">
        <v>0</v>
      </c>
      <c r="I65" s="161">
        <v>0</v>
      </c>
      <c r="J65" s="161">
        <v>9422</v>
      </c>
      <c r="K65" s="161">
        <v>487716</v>
      </c>
      <c r="L65" s="161">
        <v>6304287</v>
      </c>
      <c r="M65" s="161">
        <v>3393189</v>
      </c>
      <c r="N65" s="161">
        <v>2563386</v>
      </c>
      <c r="O65" s="161">
        <v>0</v>
      </c>
      <c r="P65" s="162" t="s">
        <v>504</v>
      </c>
      <c r="Q65" s="162">
        <v>0</v>
      </c>
      <c r="R65" s="162">
        <v>0</v>
      </c>
      <c r="S65" s="162" t="s">
        <v>21</v>
      </c>
      <c r="T65" s="162" t="s">
        <v>1340</v>
      </c>
      <c r="U65" s="162" t="s">
        <v>1317</v>
      </c>
      <c r="V65" s="160"/>
      <c r="W65" s="162"/>
      <c r="X65" s="162"/>
      <c r="Y65" s="162"/>
      <c r="Z65" s="162" t="b">
        <f>F65=SUM(H65:N65)</f>
        <v>1</v>
      </c>
      <c r="AA65" s="144" t="s">
        <v>142</v>
      </c>
      <c r="AB65" s="163">
        <v>0.4</v>
      </c>
      <c r="AC65" s="163">
        <v>0.4</v>
      </c>
      <c r="AD65" s="162" t="s">
        <v>68</v>
      </c>
      <c r="AE65" s="164">
        <v>1</v>
      </c>
      <c r="AF65" s="165">
        <f>AB65*F65</f>
        <v>5103200</v>
      </c>
      <c r="AG65" s="165">
        <f t="shared" si="7"/>
        <v>12758000</v>
      </c>
    </row>
    <row r="66" spans="1:33" ht="15.6" customHeight="1" x14ac:dyDescent="0.25">
      <c r="A66" s="142">
        <v>61</v>
      </c>
      <c r="B66" s="143" t="s">
        <v>1203</v>
      </c>
      <c r="C66" s="147" t="s">
        <v>1368</v>
      </c>
      <c r="D66" s="158">
        <v>44378</v>
      </c>
      <c r="E66" s="158">
        <v>45657</v>
      </c>
      <c r="F66" s="159">
        <v>1474010</v>
      </c>
      <c r="G66" s="160" t="s">
        <v>27</v>
      </c>
      <c r="H66" s="161">
        <v>0</v>
      </c>
      <c r="I66" s="161">
        <v>70122</v>
      </c>
      <c r="J66" s="161">
        <v>344906</v>
      </c>
      <c r="K66" s="161">
        <v>457662</v>
      </c>
      <c r="L66" s="161">
        <v>601320</v>
      </c>
      <c r="M66" s="161">
        <v>0</v>
      </c>
      <c r="N66" s="161">
        <v>0</v>
      </c>
      <c r="O66" s="161" t="s">
        <v>504</v>
      </c>
      <c r="P66" s="162" t="s">
        <v>504</v>
      </c>
      <c r="Q66" s="162">
        <v>25385813</v>
      </c>
      <c r="R66" s="162" t="s">
        <v>730</v>
      </c>
      <c r="S66" s="162" t="s">
        <v>21</v>
      </c>
      <c r="T66" s="162" t="s">
        <v>1118</v>
      </c>
      <c r="U66" s="162" t="s">
        <v>1119</v>
      </c>
      <c r="V66" s="160">
        <v>0</v>
      </c>
      <c r="W66" s="162" t="s">
        <v>764</v>
      </c>
      <c r="X66" s="162" t="s">
        <v>764</v>
      </c>
      <c r="Y66" s="162" t="s">
        <v>765</v>
      </c>
      <c r="Z66" s="162" t="b">
        <v>1</v>
      </c>
      <c r="AA66" s="144" t="s">
        <v>322</v>
      </c>
      <c r="AB66" s="163">
        <v>0</v>
      </c>
      <c r="AC66" s="163">
        <v>0</v>
      </c>
      <c r="AD66" s="162"/>
      <c r="AE66" s="164"/>
      <c r="AF66" s="165">
        <v>0</v>
      </c>
      <c r="AG66" s="165">
        <v>0</v>
      </c>
    </row>
    <row r="67" spans="1:33" ht="15.6" customHeight="1" x14ac:dyDescent="0.25">
      <c r="A67" s="142">
        <v>62</v>
      </c>
      <c r="B67" s="143" t="s">
        <v>1203</v>
      </c>
      <c r="C67" s="147" t="s">
        <v>1349</v>
      </c>
      <c r="D67" s="158">
        <v>44378</v>
      </c>
      <c r="E67" s="158">
        <v>45382</v>
      </c>
      <c r="F67" s="159">
        <v>1050000</v>
      </c>
      <c r="G67" s="160" t="s">
        <v>27</v>
      </c>
      <c r="H67" s="161">
        <v>0</v>
      </c>
      <c r="I67" s="161">
        <v>0</v>
      </c>
      <c r="J67" s="161">
        <v>50000</v>
      </c>
      <c r="K67" s="161">
        <v>500000</v>
      </c>
      <c r="L67" s="161">
        <v>500000</v>
      </c>
      <c r="M67" s="161">
        <v>0</v>
      </c>
      <c r="N67" s="161">
        <v>0</v>
      </c>
      <c r="O67" s="161" t="s">
        <v>504</v>
      </c>
      <c r="P67" s="162" t="s">
        <v>731</v>
      </c>
      <c r="Q67" s="162"/>
      <c r="R67" s="162" t="s">
        <v>732</v>
      </c>
      <c r="S67" s="162" t="s">
        <v>21</v>
      </c>
      <c r="T67" s="162" t="s">
        <v>1120</v>
      </c>
      <c r="U67" s="162" t="s">
        <v>1902</v>
      </c>
      <c r="V67" s="160">
        <v>0</v>
      </c>
      <c r="W67" s="162" t="s">
        <v>764</v>
      </c>
      <c r="X67" s="162" t="s">
        <v>764</v>
      </c>
      <c r="Y67" s="162" t="s">
        <v>765</v>
      </c>
      <c r="Z67" s="162" t="b">
        <f t="shared" ref="Z67:Z72" si="8">F67=SUM(H67:N67)</f>
        <v>1</v>
      </c>
      <c r="AA67" s="144" t="s">
        <v>322</v>
      </c>
      <c r="AB67" s="163">
        <v>0</v>
      </c>
      <c r="AC67" s="163">
        <v>0</v>
      </c>
      <c r="AD67" s="162"/>
      <c r="AE67" s="164"/>
      <c r="AF67" s="165">
        <f t="shared" ref="AF67:AF72" si="9">AB67*F67</f>
        <v>0</v>
      </c>
      <c r="AG67" s="165">
        <f t="shared" ref="AG67:AG72" si="10">AE67*F67</f>
        <v>0</v>
      </c>
    </row>
    <row r="68" spans="1:33" ht="15.6" customHeight="1" x14ac:dyDescent="0.25">
      <c r="A68" s="142">
        <v>63</v>
      </c>
      <c r="B68" s="143" t="s">
        <v>1203</v>
      </c>
      <c r="C68" s="147" t="s">
        <v>891</v>
      </c>
      <c r="D68" s="158">
        <v>44562</v>
      </c>
      <c r="E68" s="158">
        <v>46387</v>
      </c>
      <c r="F68" s="159">
        <v>7572030</v>
      </c>
      <c r="G68" s="160" t="s">
        <v>27</v>
      </c>
      <c r="H68" s="161">
        <v>0</v>
      </c>
      <c r="I68" s="161">
        <v>0</v>
      </c>
      <c r="J68" s="161">
        <v>1007626</v>
      </c>
      <c r="K68" s="161">
        <v>2275569</v>
      </c>
      <c r="L68" s="161">
        <v>2189867</v>
      </c>
      <c r="M68" s="161">
        <v>1367721</v>
      </c>
      <c r="N68" s="161">
        <v>731247</v>
      </c>
      <c r="O68" s="161" t="s">
        <v>513</v>
      </c>
      <c r="P68" s="162" t="s">
        <v>513</v>
      </c>
      <c r="Q68" s="162">
        <v>0</v>
      </c>
      <c r="R68" s="162">
        <v>0</v>
      </c>
      <c r="S68" s="162" t="s">
        <v>21</v>
      </c>
      <c r="T68" s="162" t="s">
        <v>1903</v>
      </c>
      <c r="U68" s="162" t="s">
        <v>1766</v>
      </c>
      <c r="V68" s="160"/>
      <c r="W68" s="162" t="s">
        <v>766</v>
      </c>
      <c r="X68" s="162" t="s">
        <v>767</v>
      </c>
      <c r="Y68" s="162"/>
      <c r="Z68" s="162" t="b">
        <f t="shared" si="8"/>
        <v>1</v>
      </c>
      <c r="AA68" s="144" t="s">
        <v>322</v>
      </c>
      <c r="AB68" s="163">
        <v>0</v>
      </c>
      <c r="AC68" s="163">
        <v>0</v>
      </c>
      <c r="AD68" s="162" t="s">
        <v>322</v>
      </c>
      <c r="AE68" s="164"/>
      <c r="AF68" s="165">
        <f t="shared" si="9"/>
        <v>0</v>
      </c>
      <c r="AG68" s="165">
        <f t="shared" si="10"/>
        <v>0</v>
      </c>
    </row>
    <row r="69" spans="1:33" ht="15.6" customHeight="1" x14ac:dyDescent="0.25">
      <c r="A69" s="142">
        <v>64</v>
      </c>
      <c r="B69" s="143" t="s">
        <v>1203</v>
      </c>
      <c r="C69" s="147" t="s">
        <v>1201</v>
      </c>
      <c r="D69" s="158">
        <v>44378</v>
      </c>
      <c r="E69" s="158">
        <v>46387</v>
      </c>
      <c r="F69" s="159">
        <v>600000</v>
      </c>
      <c r="G69" s="160" t="s">
        <v>27</v>
      </c>
      <c r="H69" s="161">
        <v>0</v>
      </c>
      <c r="I69" s="161">
        <v>100000</v>
      </c>
      <c r="J69" s="161">
        <v>150000</v>
      </c>
      <c r="K69" s="161">
        <v>150000</v>
      </c>
      <c r="L69" s="161">
        <v>100000</v>
      </c>
      <c r="M69" s="161">
        <v>50000</v>
      </c>
      <c r="N69" s="161">
        <v>50000</v>
      </c>
      <c r="O69" s="161"/>
      <c r="P69" s="162"/>
      <c r="Q69" s="162"/>
      <c r="R69" s="162"/>
      <c r="S69" s="162" t="s">
        <v>33</v>
      </c>
      <c r="T69" s="162" t="s">
        <v>1904</v>
      </c>
      <c r="U69" s="162" t="s">
        <v>813</v>
      </c>
      <c r="V69" s="160">
        <v>3071280</v>
      </c>
      <c r="W69" s="162" t="s">
        <v>814</v>
      </c>
      <c r="X69" s="162" t="s">
        <v>815</v>
      </c>
      <c r="Y69" s="162"/>
      <c r="Z69" s="162" t="b">
        <f t="shared" si="8"/>
        <v>1</v>
      </c>
      <c r="AA69" s="144" t="s">
        <v>322</v>
      </c>
      <c r="AB69" s="163">
        <v>0</v>
      </c>
      <c r="AC69" s="163">
        <v>0</v>
      </c>
      <c r="AD69" s="162"/>
      <c r="AE69" s="164"/>
      <c r="AF69" s="165">
        <f t="shared" si="9"/>
        <v>0</v>
      </c>
      <c r="AG69" s="165">
        <f t="shared" si="10"/>
        <v>0</v>
      </c>
    </row>
    <row r="70" spans="1:33" ht="15.6" customHeight="1" x14ac:dyDescent="0.25">
      <c r="A70" s="142">
        <v>65</v>
      </c>
      <c r="B70" s="143" t="s">
        <v>1203</v>
      </c>
      <c r="C70" s="147" t="s">
        <v>1202</v>
      </c>
      <c r="D70" s="158">
        <v>44378</v>
      </c>
      <c r="E70" s="158">
        <v>46387</v>
      </c>
      <c r="F70" s="159">
        <v>1800000</v>
      </c>
      <c r="G70" s="160" t="s">
        <v>27</v>
      </c>
      <c r="H70" s="161">
        <v>0</v>
      </c>
      <c r="I70" s="161">
        <v>300000</v>
      </c>
      <c r="J70" s="161">
        <v>350000</v>
      </c>
      <c r="K70" s="161">
        <v>400000</v>
      </c>
      <c r="L70" s="161">
        <v>300000</v>
      </c>
      <c r="M70" s="161">
        <v>250000</v>
      </c>
      <c r="N70" s="161">
        <v>200000</v>
      </c>
      <c r="O70" s="161"/>
      <c r="P70" s="162"/>
      <c r="Q70" s="162"/>
      <c r="R70" s="162"/>
      <c r="S70" s="162" t="s">
        <v>33</v>
      </c>
      <c r="T70" s="162" t="s">
        <v>1787</v>
      </c>
      <c r="U70" s="162" t="s">
        <v>813</v>
      </c>
      <c r="V70" s="160">
        <v>4810588</v>
      </c>
      <c r="W70" s="162" t="s">
        <v>814</v>
      </c>
      <c r="X70" s="162" t="s">
        <v>815</v>
      </c>
      <c r="Y70" s="162"/>
      <c r="Z70" s="162" t="b">
        <f t="shared" si="8"/>
        <v>1</v>
      </c>
      <c r="AA70" s="144" t="s">
        <v>322</v>
      </c>
      <c r="AB70" s="163">
        <v>0</v>
      </c>
      <c r="AC70" s="163">
        <v>0</v>
      </c>
      <c r="AD70" s="162"/>
      <c r="AE70" s="164"/>
      <c r="AF70" s="165">
        <f t="shared" si="9"/>
        <v>0</v>
      </c>
      <c r="AG70" s="165">
        <f t="shared" si="10"/>
        <v>0</v>
      </c>
    </row>
    <row r="71" spans="1:33" ht="15.6" customHeight="1" x14ac:dyDescent="0.25">
      <c r="A71" s="142">
        <v>66</v>
      </c>
      <c r="B71" s="143" t="s">
        <v>1203</v>
      </c>
      <c r="C71" s="147" t="s">
        <v>873</v>
      </c>
      <c r="D71" s="158">
        <v>44378</v>
      </c>
      <c r="E71" s="158">
        <v>45838</v>
      </c>
      <c r="F71" s="159">
        <v>900000</v>
      </c>
      <c r="G71" s="160" t="s">
        <v>27</v>
      </c>
      <c r="H71" s="161">
        <v>0</v>
      </c>
      <c r="I71" s="161">
        <v>300000</v>
      </c>
      <c r="J71" s="161">
        <v>250000</v>
      </c>
      <c r="K71" s="161">
        <v>350000</v>
      </c>
      <c r="L71" s="161">
        <v>0</v>
      </c>
      <c r="M71" s="161">
        <v>0</v>
      </c>
      <c r="N71" s="161">
        <v>0</v>
      </c>
      <c r="O71" s="161">
        <v>1500000</v>
      </c>
      <c r="P71" s="162" t="s">
        <v>757</v>
      </c>
      <c r="Q71" s="162"/>
      <c r="R71" s="162"/>
      <c r="S71" s="162" t="s">
        <v>33</v>
      </c>
      <c r="T71" s="162" t="s">
        <v>1634</v>
      </c>
      <c r="U71" s="162" t="s">
        <v>816</v>
      </c>
      <c r="V71" s="160">
        <v>780000</v>
      </c>
      <c r="W71" s="162" t="s">
        <v>817</v>
      </c>
      <c r="X71" s="162" t="s">
        <v>817</v>
      </c>
      <c r="Y71" s="162"/>
      <c r="Z71" s="162" t="b">
        <f t="shared" si="8"/>
        <v>1</v>
      </c>
      <c r="AA71" s="144" t="s">
        <v>322</v>
      </c>
      <c r="AB71" s="163">
        <v>0</v>
      </c>
      <c r="AC71" s="163">
        <v>0</v>
      </c>
      <c r="AD71" s="162"/>
      <c r="AE71" s="164"/>
      <c r="AF71" s="165">
        <f t="shared" si="9"/>
        <v>0</v>
      </c>
      <c r="AG71" s="165">
        <f t="shared" si="10"/>
        <v>0</v>
      </c>
    </row>
    <row r="72" spans="1:33" ht="15.6" customHeight="1" x14ac:dyDescent="0.25">
      <c r="A72" s="142">
        <v>67</v>
      </c>
      <c r="B72" s="143" t="s">
        <v>1203</v>
      </c>
      <c r="C72" s="147" t="s">
        <v>1768</v>
      </c>
      <c r="D72" s="158">
        <v>44378</v>
      </c>
      <c r="E72" s="158">
        <v>46387</v>
      </c>
      <c r="F72" s="159">
        <v>2318960</v>
      </c>
      <c r="G72" s="160" t="s">
        <v>27</v>
      </c>
      <c r="H72" s="161">
        <v>0</v>
      </c>
      <c r="I72" s="161">
        <v>0</v>
      </c>
      <c r="J72" s="161">
        <v>300000</v>
      </c>
      <c r="K72" s="161">
        <v>650000</v>
      </c>
      <c r="L72" s="161">
        <v>650000</v>
      </c>
      <c r="M72" s="161">
        <v>568960</v>
      </c>
      <c r="N72" s="161">
        <v>150000</v>
      </c>
      <c r="O72" s="161">
        <v>1740000</v>
      </c>
      <c r="P72" s="162" t="s">
        <v>1852</v>
      </c>
      <c r="Q72" s="162">
        <v>0</v>
      </c>
      <c r="R72" s="162" t="s">
        <v>504</v>
      </c>
      <c r="S72" s="162" t="s">
        <v>210</v>
      </c>
      <c r="T72" s="162" t="s">
        <v>1853</v>
      </c>
      <c r="U72" s="162" t="s">
        <v>1854</v>
      </c>
      <c r="V72" s="160">
        <v>0</v>
      </c>
      <c r="W72" s="162" t="s">
        <v>504</v>
      </c>
      <c r="X72" s="162" t="s">
        <v>504</v>
      </c>
      <c r="Y72" s="162"/>
      <c r="Z72" s="162" t="b">
        <f t="shared" si="8"/>
        <v>1</v>
      </c>
      <c r="AA72" s="144" t="s">
        <v>292</v>
      </c>
      <c r="AB72" s="163">
        <v>0</v>
      </c>
      <c r="AC72" s="163">
        <v>0</v>
      </c>
      <c r="AD72" s="162"/>
      <c r="AE72" s="164"/>
      <c r="AF72" s="165">
        <f t="shared" si="9"/>
        <v>0</v>
      </c>
      <c r="AG72" s="165">
        <f t="shared" si="10"/>
        <v>0</v>
      </c>
    </row>
    <row r="73" spans="1:33" ht="15.75" x14ac:dyDescent="0.25">
      <c r="T73" s="225" t="s">
        <v>1869</v>
      </c>
      <c r="U73" s="225"/>
    </row>
  </sheetData>
  <autoFilter ref="A5:AG73" xr:uid="{00000000-0009-0000-0000-000004000000}"/>
  <customSheetViews>
    <customSheetView guid="{DF4DF86E-F87E-4853-B44F-4F4D647D71FF}" showGridLines="0" topLeftCell="T1">
      <selection activeCell="AB7" sqref="AB7"/>
      <pageMargins left="0.7" right="0.7" top="0.75" bottom="0.75" header="0.3" footer="0.3"/>
      <pageSetup paperSize="9" orientation="portrait" r:id="rId1"/>
    </customSheetView>
    <customSheetView guid="{587CB59E-8194-466A-825B-36D9E2C9E12C}" showGridLines="0" topLeftCell="S1">
      <selection activeCell="S3" sqref="S3:T3"/>
      <pageMargins left="0.7" right="0.7" top="0.75" bottom="0.75" header="0.3" footer="0.3"/>
      <pageSetup paperSize="9" orientation="portrait" r:id="rId2"/>
    </customSheetView>
    <customSheetView guid="{BA2EDF17-FDDF-46B2-A4BE-72FB311EBCAF}" showGridLines="0">
      <selection activeCell="B9" sqref="B9"/>
      <pageMargins left="0.7" right="0.7" top="0.75" bottom="0.75" header="0.3" footer="0.3"/>
      <pageSetup paperSize="9" orientation="portrait" r:id="rId3"/>
    </customSheetView>
    <customSheetView guid="{317D3D83-AACA-40F7-8006-3175597A202A}" showGridLines="0">
      <selection activeCell="A2" sqref="A2"/>
      <pageMargins left="0.7" right="0.7" top="0.75" bottom="0.75" header="0.3" footer="0.3"/>
      <pageSetup paperSize="9" orientation="portrait" r:id="rId4"/>
    </customSheetView>
  </customSheetViews>
  <mergeCells count="27">
    <mergeCell ref="T73:U73"/>
    <mergeCell ref="D3:E4"/>
    <mergeCell ref="F4:G4"/>
    <mergeCell ref="F3:N3"/>
    <mergeCell ref="O3:R3"/>
    <mergeCell ref="U4:U5"/>
    <mergeCell ref="AA1:AG1"/>
    <mergeCell ref="A1:Y1"/>
    <mergeCell ref="A2:Y2"/>
    <mergeCell ref="X4:X5"/>
    <mergeCell ref="T3:U3"/>
    <mergeCell ref="V3:X3"/>
    <mergeCell ref="B3:B5"/>
    <mergeCell ref="O4:P4"/>
    <mergeCell ref="A3:A5"/>
    <mergeCell ref="C3:C5"/>
    <mergeCell ref="AA4:AC4"/>
    <mergeCell ref="AD4:AE4"/>
    <mergeCell ref="H4:N4"/>
    <mergeCell ref="S3:S5"/>
    <mergeCell ref="V4:V5"/>
    <mergeCell ref="T4:T5"/>
    <mergeCell ref="AF4:AG4"/>
    <mergeCell ref="AA2:AG3"/>
    <mergeCell ref="Y4:Y5"/>
    <mergeCell ref="W4:W5"/>
    <mergeCell ref="Q4:R4"/>
  </mergeCells>
  <dataValidations count="12">
    <dataValidation type="decimal" allowBlank="1" showInputMessage="1" showErrorMessage="1" sqref="V62:V68 O69:O71 V6:V15 V24:V26 V30:V31 Q30:Q33 Q6:Q15 O56:O57 V56:V57 O17:O26 O30:O33 Q73:R1048576 O6:O15 V43 V17:V19 O62:O67 Q35:Q40 Q17:Q27 O73:O1048576 L32:M32 V40 O35:O40 Q62:Q72 H72 V72" xr:uid="{00000000-0002-0000-0400-000000000000}">
      <formula1>0</formula1>
      <formula2>100000</formula2>
    </dataValidation>
    <dataValidation type="date" operator="greaterThan" allowBlank="1" showInputMessage="1" showErrorMessage="1" sqref="D44:D46 D56:E57 D35:E40 D30:E33 D6:E15 D43:E43 D17:E27 D59:E71 D73:E1048576 D72" xr:uid="{00000000-0002-0000-0400-000001000000}">
      <formula1>36526</formula1>
    </dataValidation>
    <dataValidation type="decimal" allowBlank="1" showInputMessage="1" showErrorMessage="1" sqref="V20:V23" xr:uid="{00000000-0002-0000-0400-000002000000}">
      <formula1>0</formula1>
      <formula2>100000000000</formula2>
    </dataValidation>
    <dataValidation allowBlank="1" showInputMessage="1" showErrorMessage="1" sqref="X33:Y33 V37:Y37 V32:Y32 Y35:Y36 V44:Y46 V33" xr:uid="{00000000-0002-0000-0400-000003000000}"/>
    <dataValidation type="decimal" allowBlank="1" showInputMessage="1" showErrorMessage="1" sqref="O27" xr:uid="{00000000-0002-0000-0400-000004000000}">
      <formula1>0</formula1>
      <formula2>10000000000</formula2>
    </dataValidation>
    <dataValidation type="decimal" allowBlank="1" showErrorMessage="1" sqref="Q58:Q61 V58:V61 O58:O61 V41:V42 Q41:Q42 O41:O42" xr:uid="{00000000-0002-0000-0400-000005000000}">
      <formula1>0</formula1>
      <formula2>100000</formula2>
    </dataValidation>
    <dataValidation type="date" operator="greaterThan" allowBlank="1" showErrorMessage="1" sqref="D28:E28 D41:E42 D34:E34 D58:E58" xr:uid="{00000000-0002-0000-0400-000006000000}">
      <formula1>36526</formula1>
    </dataValidation>
    <dataValidation type="decimal" allowBlank="1" showInputMessage="1" showErrorMessage="1" sqref="V27" xr:uid="{00000000-0002-0000-0400-000007000000}">
      <formula1>0</formula1>
      <formula2>50000000</formula2>
    </dataValidation>
    <dataValidation type="list" allowBlank="1" showInputMessage="1" showErrorMessage="1" sqref="AA43:AC46 G37:G39 G14 S43:S46 S14 AA32:AE33 AD43:AE45 AA14:AE14 AA57:AE57 G63:G64 G32:G33 AA37:AE39 S37 S57 G57 AB47 G19:G23 S19:S23 AA19:AE23 G43:G46 S33" xr:uid="{00000000-0002-0000-0400-000008000000}">
      <formula1>#REF!</formula1>
    </dataValidation>
    <dataValidation operator="greaterThan" allowBlank="1" showInputMessage="1" showErrorMessage="1" sqref="E44:E46 E72" xr:uid="{00000000-0002-0000-0400-000009000000}"/>
    <dataValidation type="list" allowBlank="1" showInputMessage="1" showErrorMessage="1" sqref="C22 C14:C15 C9:C12 C20 C17:C18 C63:C71 C59:C60 C56:C57 C24:C29 C32:C33" xr:uid="{00000000-0002-0000-0400-00000A000000}">
      <formula1>$D$3:$D$94</formula1>
    </dataValidation>
    <dataValidation type="list" allowBlank="1" showInputMessage="1" showErrorMessage="1" sqref="C41 C43:C47" xr:uid="{00000000-0002-0000-0400-00000B000000}">
      <formula1>$D$3:$D$87</formula1>
    </dataValidation>
  </dataValidations>
  <hyperlinks>
    <hyperlink ref="U67" r:id="rId5" display="http://www.rbs.lv/lv/other-programs/financial-industry-education/acams-anti-money-laundering-specialist" xr:uid="{00000000-0004-0000-0400-000000000000}"/>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400-00000D000000}">
          <x14:formula1>
            <xm:f>T1_Pick_List!$Q:$Q</xm:f>
          </x14:formula1>
          <xm:sqref>C73:C1048576</xm:sqref>
        </x14:dataValidation>
        <x14:dataValidation type="list" allowBlank="1" showInputMessage="1" showErrorMessage="1" xr:uid="{00000000-0002-0000-0400-00000E000000}">
          <x14:formula1>
            <xm:f>T1_Pick_List!$I$2:$I$7</xm:f>
          </x14:formula1>
          <xm:sqref>T74:T1048576</xm:sqref>
        </x14:dataValidation>
        <x14:dataValidation type="list" allowBlank="1" showInputMessage="1" showErrorMessage="1" xr:uid="{00000000-0002-0000-0400-00000F000000}">
          <x14:formula1>
            <xm:f>T1_Pick_List!$L$2:$L$71</xm:f>
          </x14:formula1>
          <xm:sqref>S28 S56 S18 S30:S32 S38 S49 S59:S61</xm:sqref>
        </x14:dataValidation>
        <x14:dataValidation type="list" allowBlank="1" showInputMessage="1" showErrorMessage="1" xr:uid="{00000000-0002-0000-0400-000010000000}">
          <x14:formula1>
            <xm:f>T1_Pick_List!$N$2:$N$45</xm:f>
          </x14:formula1>
          <xm:sqref>AD46 AD25 AD56</xm:sqref>
        </x14:dataValidation>
        <x14:dataValidation type="list" allowBlank="1" showInputMessage="1" showErrorMessage="1" xr:uid="{00000000-0002-0000-0400-000011000000}">
          <x14:formula1>
            <xm:f>T1_Pick_List!$E$2:$E$4</xm:f>
          </x14:formula1>
          <xm:sqref>AE46 AE25 AE56</xm:sqref>
        </x14:dataValidation>
        <x14:dataValidation type="list" allowBlank="1" showInputMessage="1" showErrorMessage="1" xr:uid="{00000000-0002-0000-0400-000012000000}">
          <x14:formula1>
            <xm:f>T1_Pick_List!$D$2:$D$4</xm:f>
          </x14:formula1>
          <xm:sqref>AC56 AC25</xm:sqref>
        </x14:dataValidation>
        <x14:dataValidation type="list" allowBlank="1" showInputMessage="1" showErrorMessage="1" xr:uid="{00000000-0002-0000-0400-000013000000}">
          <x14:formula1>
            <xm:f>T1_Pick_List!$C$2:$C$4</xm:f>
          </x14:formula1>
          <xm:sqref>AB56 AB25</xm:sqref>
        </x14:dataValidation>
        <x14:dataValidation type="list" allowBlank="1" showInputMessage="1" showErrorMessage="1" xr:uid="{00000000-0002-0000-0400-000014000000}">
          <x14:formula1>
            <xm:f>T1_Pick_List!$H$2:$H$3</xm:f>
          </x14:formula1>
          <xm:sqref>G56 G30:G31 G73:G1048576</xm:sqref>
        </x14:dataValidation>
        <x14:dataValidation type="list" allowBlank="1" showInputMessage="1" showErrorMessage="1" xr:uid="{00000000-0002-0000-0400-000015000000}">
          <x14:formula1>
            <xm:f>T1_Pick_List!$M$2:$M$181</xm:f>
          </x14:formula1>
          <xm:sqref>AA25 AA56 AA73:AA312</xm:sqref>
        </x14:dataValidation>
        <x14:dataValidation type="list" allowBlank="1" showInputMessage="1" showErrorMessage="1" xr:uid="{00000000-0002-0000-0400-000016000000}">
          <x14:formula1>
            <xm:f>'C:\Users\fsd-jerke\AppData\Local\Microsoft\Windows\INetCache\Content.Outlook\LKNLNP3Y\[2021-02-09_ANM plana pielikumi LV (VID_18.02.2021.) (002).xlsx]T1_Pick_List'!#REF!</xm:f>
          </x14:formula1>
          <xm:sqref>AA62:AD63 AE59:AE62 AA64:AE64 S62:S65 G65 AD65:AE65</xm:sqref>
        </x14:dataValidation>
        <x14:dataValidation type="list" allowBlank="1" showInputMessage="1" showErrorMessage="1" xr:uid="{00000000-0002-0000-0400-000017000000}">
          <x14:formula1>
            <xm:f>'C:\Users\fsd-jerke\AppData\Local\Microsoft\Windows\INetCache\Content.Outlook\LKNLNP3Y\[2021.02.23_ANM plana pielikumi LV (TM prec).xlsx]T1_Pick_List'!#REF!</xm:f>
          </x14:formula1>
          <xm:sqref>S68 G68 AA68:AE68</xm:sqref>
        </x14:dataValidation>
        <x14:dataValidation type="list" allowBlank="1" showInputMessage="1" showErrorMessage="1" xr:uid="{00000000-0002-0000-0400-000018000000}">
          <x14:formula1>
            <xm:f>'C:\Users\fsd-jerke\AppData\Local\Microsoft\Windows\INetCache\Content.Outlook\Q5M1IEHD\[2021-02-09_ANM plana pielikumi LV (003)_11.02.2020. - Copy.xlsx]T1_Pick_List'!#REF!</xm:f>
          </x14:formula1>
          <xm:sqref>S13 S39:S40</xm:sqref>
        </x14:dataValidation>
        <x14:dataValidation type="list" allowBlank="1" showInputMessage="1" showErrorMessage="1" xr:uid="{00000000-0002-0000-0400-000019000000}">
          <x14:formula1>
            <xm:f>'C:\Users\fsd-jerke\AppData\Local\Microsoft\Windows\INetCache\Content.Outlook\LKNLNP3Y\[SM 2 prioritate 4-ANM plana pielikumi LV _01042021.xlsx]T1_Pick_List'!#REF!</xm:f>
          </x14:formula1>
          <xm:sqref>G35:G36 AA35:AE36 S35:S36</xm:sqref>
        </x14:dataValidation>
        <x14:dataValidation type="list" allowBlank="1" showErrorMessage="1" xr:uid="{00000000-0002-0000-0400-00001A000000}">
          <x14:formula1>
            <xm:f>'C:\Users\fsd-jerke\AppData\Local\Microsoft\Windows\INetCache\Content.Outlook\LKNLNP3Y\[2021-02-09_ANM plana pielikumi LV_IZM (003).xlsx]T1_Pick_List'!#REF!</xm:f>
          </x14:formula1>
          <xm:sqref>AA59:AD61 AA41:AE42 G41:G42 S41:S42</xm:sqref>
        </x14:dataValidation>
        <x14:dataValidation type="list" allowBlank="1" showInputMessage="1" showErrorMessage="1" xr:uid="{00000000-0002-0000-0400-00001B000000}">
          <x14:formula1>
            <xm:f>'C:\Users\fsd-jerke\AppData\Local\Microsoft\Windows\INetCache\Content.Outlook\LKNLNP3Y\[ANM plana pielikumi LV-23.02.2021-IEM.xlsx]T1_Pick_List'!#REF!</xm:f>
          </x14:formula1>
          <xm:sqref>G18 AA67:AE67 G67 S67 AA17:AE18 S17</xm:sqref>
        </x14:dataValidation>
        <x14:dataValidation type="list" allowBlank="1" showInputMessage="1" showErrorMessage="1" xr:uid="{00000000-0002-0000-0400-00001C000000}">
          <x14:formula1>
            <xm:f>'https://vide.sharepoint.com/sites/IPD/Koplietojamie dokumenti/RIKTIN/RRF plāns/RRF_01.03.2021/[2021-02-09_ANM plana pielikumi LV-19.02.2021-2.xlsx]T1_Pick_List'!#REF!</xm:f>
          </x14:formula1>
          <xm:sqref>G17</xm:sqref>
        </x14:dataValidation>
        <x14:dataValidation type="list" allowBlank="1" showInputMessage="1" showErrorMessage="1" xr:uid="{00000000-0002-0000-0400-00001D000000}">
          <x14:formula1>
            <xm:f>'https://vide.sharepoint.com/sites/IPD/Koplietojamie dokumenti/RIKTIN/RRF plāns/RRF_01.03.2021/[2021-02-09_ANM plana pielikumi LV_FID-1.xlsx]T1_Pick_List'!#REF!</xm:f>
          </x14:formula1>
          <xm:sqref>S66 AA66:AE66 G66</xm:sqref>
        </x14:dataValidation>
        <x14:dataValidation type="list" allowBlank="1" showInputMessage="1" showErrorMessage="1" xr:uid="{00000000-0002-0000-0400-00001E000000}">
          <x14:formula1>
            <xm:f>'C:\Users\fsd-jerke\AppData\Local\Microsoft\Windows\INetCache\Content.Outlook\LKNLNP3Y\[ANM_piel_EFIN_05_04_2021.xlsx]T1_Pick_List'!#REF!</xm:f>
          </x14:formula1>
          <xm:sqref>S12 AA12:AE12 G12</xm:sqref>
        </x14:dataValidation>
        <x14:dataValidation type="list" allowBlank="1" showInputMessage="1" showErrorMessage="1" xr:uid="{00000000-0002-0000-0400-00001F000000}">
          <x14:formula1>
            <xm:f>'https://ekmin-my.sharepoint.com/personal/ilze_eberharde_em_gov_lv/Documents/RRF/[2021-03-15_ANM plana pielikumi LV_31.03.2021 (002).xlsx]T1_Pick_List'!#REF!</xm:f>
          </x14:formula1>
          <xm:sqref>S24:S27 AA15:AE15 S15 AA27 AE26:AE27 AB26:AC27 AA13:AE13 G15 AA24:AE24 G26:G27 AD27 G13 G40 AA40:AE40 AB16</xm:sqref>
        </x14:dataValidation>
        <x14:dataValidation type="list" allowBlank="1" showInputMessage="1" showErrorMessage="1" xr:uid="{00000000-0002-0000-0400-000020000000}">
          <x14:formula1>
            <xm:f>'C:\Users\fsd-jerke\AppData\Local\Microsoft\Windows\INetCache\Content.Outlook\LKNLNP3Y\[VK2021-03-15_ANM plana pielikumi LV.xlsx]T1_Pick_List'!#REF!</xm:f>
          </x14:formula1>
          <xm:sqref>AA69:AE71 G69:G71 S69:S71</xm:sqref>
        </x14:dataValidation>
        <x14:dataValidation type="list" allowBlank="1" showInputMessage="1" showErrorMessage="1" xr:uid="{00000000-0002-0000-0400-000021000000}">
          <x14:formula1>
            <xm:f>'C:\Users\fsd-jerke\AppData\Local\Microsoft\Windows\INetCache\Content.Outlook\LKNLNP3Y\[pielik_ANM_excel_31.03.2021 (002).xlsx]T1_Pick_List'!#REF!</xm:f>
          </x14:formula1>
          <xm:sqref>S6:S11 G6:G11 AB6:AE11 AA6:AA7 AA9:AA11</xm:sqref>
        </x14:dataValidation>
        <x14:dataValidation type="list" allowBlank="1" showInputMessage="1" xr:uid="{00000000-0002-0000-0400-000022000000}">
          <x14:formula1>
            <xm:f>'C:\Users\fsd-jerke\AppData\Local\Microsoft\Windows\INetCache\Content.Outlook\LKNLNP3Y\[2021-02-09_ANM plana pielikumi LV (VID_18.02.2021.) (002).xlsx]T1_Pick_List'!#REF!</xm:f>
          </x14:formula1>
          <xm:sqref>AE63 AA65:AC65</xm:sqref>
        </x14:dataValidation>
        <x14:dataValidation type="list" allowBlank="1" showInputMessage="1" showErrorMessage="1" xr:uid="{00000000-0002-0000-0400-000023000000}">
          <x14:formula1>
            <xm:f>'C:\Users\fsd-jerke\AppData\Local\Microsoft\Windows\INetCache\Content.Outlook\LKNLNP3Y\[2021-04-08_ANM plana pielikumi_VID MP.xlsx]T1_Pick_List'!#REF!</xm:f>
          </x14:formula1>
          <xm:sqref>G62</xm:sqref>
        </x14:dataValidation>
        <x14:dataValidation type="list" allowBlank="1" showErrorMessage="1" xr:uid="{00000000-0002-0000-0400-000024000000}">
          <x14:formula1>
            <xm:f>'C:\Users\fsd-jerke\AppData\Local\Microsoft\Windows\INetCache\Content.Outlook\LKNLNP3Y\[ANM plāna pielikumi_09042021_IZM (002).xlsx]T1_Pick_List'!#REF!</xm:f>
          </x14:formula1>
          <xm:sqref>G28</xm:sqref>
        </x14:dataValidation>
        <x14:dataValidation type="list" allowBlank="1" showInputMessage="1" showErrorMessage="1" xr:uid="{00000000-0002-0000-0400-000025000000}">
          <x14:formula1>
            <xm:f>Measures!$D$3:$D$87</xm:f>
          </x14:formula1>
          <xm:sqref>C35:C39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J20"/>
  <sheetViews>
    <sheetView showGridLines="0" topLeftCell="A21" zoomScale="66" zoomScaleNormal="100" workbookViewId="0">
      <selection activeCell="E5" sqref="E5"/>
    </sheetView>
  </sheetViews>
  <sheetFormatPr defaultColWidth="8.7109375" defaultRowHeight="15" x14ac:dyDescent="0.25"/>
  <cols>
    <col min="1" max="1" width="11.7109375" style="11" customWidth="1"/>
    <col min="2" max="2" width="17.5703125" style="121" customWidth="1"/>
    <col min="3" max="3" width="28.5703125" style="121" customWidth="1"/>
    <col min="4" max="4" width="13.140625" style="121" customWidth="1"/>
    <col min="5" max="5" width="29.5703125" style="121" customWidth="1"/>
    <col min="6" max="6" width="37.85546875" style="121" customWidth="1"/>
    <col min="7" max="7" width="42.5703125" style="121" customWidth="1"/>
    <col min="8" max="8" width="24.5703125" style="121" customWidth="1"/>
    <col min="9" max="9" width="28.28515625" style="121" customWidth="1"/>
    <col min="10" max="10" width="11.140625" style="121" customWidth="1"/>
    <col min="11" max="16384" width="8.7109375" style="121"/>
  </cols>
  <sheetData>
    <row r="1" spans="1:10" ht="33" customHeight="1" x14ac:dyDescent="0.25">
      <c r="A1" s="175" t="s">
        <v>419</v>
      </c>
      <c r="B1" s="237"/>
      <c r="C1" s="237"/>
      <c r="D1" s="237"/>
      <c r="E1" s="237"/>
      <c r="F1" s="237"/>
      <c r="G1" s="237"/>
      <c r="H1" s="237"/>
      <c r="I1" s="237"/>
      <c r="J1" s="236"/>
    </row>
    <row r="2" spans="1:10" ht="33" customHeight="1" x14ac:dyDescent="0.25">
      <c r="A2" s="238" t="s">
        <v>420</v>
      </c>
      <c r="B2" s="239"/>
      <c r="C2" s="239"/>
      <c r="D2" s="239"/>
      <c r="E2" s="239"/>
      <c r="F2" s="239"/>
      <c r="G2" s="239"/>
      <c r="H2" s="239"/>
      <c r="I2" s="239"/>
      <c r="J2" s="240"/>
    </row>
    <row r="3" spans="1:10" s="16" customFormat="1" ht="31.5" customHeight="1" x14ac:dyDescent="0.25">
      <c r="A3" s="178" t="s">
        <v>344</v>
      </c>
      <c r="B3" s="178" t="s">
        <v>421</v>
      </c>
      <c r="C3" s="19" t="s">
        <v>422</v>
      </c>
      <c r="D3" s="234" t="s">
        <v>423</v>
      </c>
      <c r="E3" s="235"/>
      <c r="F3" s="235"/>
      <c r="G3" s="235"/>
      <c r="H3" s="235"/>
      <c r="I3" s="235"/>
      <c r="J3" s="236"/>
    </row>
    <row r="4" spans="1:10" ht="45" x14ac:dyDescent="0.25">
      <c r="A4" s="232"/>
      <c r="B4" s="233"/>
      <c r="C4" s="57" t="s">
        <v>424</v>
      </c>
      <c r="D4" s="56" t="s">
        <v>425</v>
      </c>
      <c r="E4" s="56" t="s">
        <v>426</v>
      </c>
      <c r="F4" s="56" t="s">
        <v>427</v>
      </c>
      <c r="G4" s="56" t="s">
        <v>428</v>
      </c>
      <c r="H4" s="56" t="s">
        <v>429</v>
      </c>
      <c r="I4" s="56" t="s">
        <v>430</v>
      </c>
      <c r="J4" s="56" t="s">
        <v>431</v>
      </c>
    </row>
    <row r="5" spans="1:10" ht="235.5" customHeight="1" x14ac:dyDescent="0.25">
      <c r="A5" s="117">
        <v>1</v>
      </c>
      <c r="B5" s="114" t="s">
        <v>347</v>
      </c>
      <c r="C5" s="118" t="s">
        <v>1879</v>
      </c>
      <c r="D5" s="120" t="s">
        <v>868</v>
      </c>
      <c r="E5" s="120" t="s">
        <v>1870</v>
      </c>
      <c r="F5" s="118" t="s">
        <v>872</v>
      </c>
      <c r="G5" s="120" t="s">
        <v>871</v>
      </c>
      <c r="H5" s="120" t="s">
        <v>870</v>
      </c>
      <c r="I5" s="120" t="s">
        <v>1871</v>
      </c>
      <c r="J5" s="119" t="s">
        <v>16</v>
      </c>
    </row>
    <row r="6" spans="1:10" ht="341.45" customHeight="1" x14ac:dyDescent="0.25">
      <c r="A6" s="119">
        <v>2</v>
      </c>
      <c r="B6" s="118" t="s">
        <v>348</v>
      </c>
      <c r="C6" s="120" t="s">
        <v>869</v>
      </c>
      <c r="D6" s="120" t="s">
        <v>868</v>
      </c>
      <c r="E6" s="120" t="s">
        <v>1872</v>
      </c>
      <c r="F6" s="120" t="s">
        <v>867</v>
      </c>
      <c r="G6" s="118" t="s">
        <v>1873</v>
      </c>
      <c r="H6" s="118" t="s">
        <v>866</v>
      </c>
      <c r="I6" s="120" t="s">
        <v>865</v>
      </c>
      <c r="J6" s="119" t="s">
        <v>16</v>
      </c>
    </row>
    <row r="7" spans="1:10" ht="409.5" x14ac:dyDescent="0.25">
      <c r="A7" s="116">
        <v>3</v>
      </c>
      <c r="B7" s="76" t="s">
        <v>349</v>
      </c>
      <c r="C7" s="120" t="s">
        <v>864</v>
      </c>
      <c r="D7" s="118" t="s">
        <v>863</v>
      </c>
      <c r="E7" s="120" t="s">
        <v>862</v>
      </c>
      <c r="F7" s="120" t="s">
        <v>861</v>
      </c>
      <c r="G7" s="120" t="s">
        <v>1874</v>
      </c>
      <c r="H7" s="120" t="s">
        <v>860</v>
      </c>
      <c r="I7" s="118" t="s">
        <v>1875</v>
      </c>
      <c r="J7" s="119" t="s">
        <v>16</v>
      </c>
    </row>
    <row r="8" spans="1:10" ht="240" x14ac:dyDescent="0.25">
      <c r="A8" s="116">
        <v>4</v>
      </c>
      <c r="B8" s="118" t="s">
        <v>350</v>
      </c>
      <c r="C8" s="118" t="s">
        <v>859</v>
      </c>
      <c r="D8" s="118" t="s">
        <v>858</v>
      </c>
      <c r="E8" s="120" t="s">
        <v>857</v>
      </c>
      <c r="F8" s="118" t="s">
        <v>856</v>
      </c>
      <c r="G8" s="118" t="s">
        <v>1876</v>
      </c>
      <c r="H8" s="118" t="s">
        <v>855</v>
      </c>
      <c r="I8" s="118" t="s">
        <v>854</v>
      </c>
      <c r="J8" s="119" t="s">
        <v>16</v>
      </c>
    </row>
    <row r="9" spans="1:10" ht="390" x14ac:dyDescent="0.25">
      <c r="A9" s="119">
        <v>5</v>
      </c>
      <c r="B9" s="118" t="s">
        <v>498</v>
      </c>
      <c r="C9" s="118" t="s">
        <v>1880</v>
      </c>
      <c r="D9" s="118" t="s">
        <v>853</v>
      </c>
      <c r="E9" s="120" t="s">
        <v>1877</v>
      </c>
      <c r="F9" s="120" t="s">
        <v>1878</v>
      </c>
      <c r="G9" s="120" t="s">
        <v>847</v>
      </c>
      <c r="H9" s="120" t="s">
        <v>846</v>
      </c>
      <c r="I9" s="118" t="s">
        <v>852</v>
      </c>
      <c r="J9" s="119" t="s">
        <v>16</v>
      </c>
    </row>
    <row r="10" spans="1:10" ht="405" x14ac:dyDescent="0.25">
      <c r="A10" s="119">
        <v>6</v>
      </c>
      <c r="B10" s="118" t="s">
        <v>351</v>
      </c>
      <c r="C10" s="118" t="s">
        <v>851</v>
      </c>
      <c r="D10" s="118" t="s">
        <v>850</v>
      </c>
      <c r="E10" s="118" t="s">
        <v>849</v>
      </c>
      <c r="F10" s="120" t="s">
        <v>848</v>
      </c>
      <c r="G10" s="120" t="s">
        <v>847</v>
      </c>
      <c r="H10" s="120" t="s">
        <v>846</v>
      </c>
      <c r="I10" s="120" t="s">
        <v>845</v>
      </c>
      <c r="J10" s="119" t="s">
        <v>16</v>
      </c>
    </row>
    <row r="11" spans="1:10" ht="14.45" hidden="1" customHeight="1" x14ac:dyDescent="0.25">
      <c r="A11" s="13"/>
      <c r="B11" s="116"/>
      <c r="C11" s="116"/>
      <c r="D11" s="116"/>
      <c r="E11" s="116"/>
      <c r="F11" s="116"/>
      <c r="G11" s="116"/>
      <c r="H11" s="116"/>
      <c r="I11" s="116"/>
      <c r="J11" s="116"/>
    </row>
    <row r="12" spans="1:10" ht="14.45" hidden="1" customHeight="1" x14ac:dyDescent="0.25">
      <c r="A12" s="13"/>
      <c r="B12" s="116"/>
      <c r="C12" s="116"/>
      <c r="D12" s="116"/>
      <c r="E12" s="116"/>
      <c r="F12" s="116"/>
      <c r="G12" s="116"/>
      <c r="H12" s="116"/>
      <c r="I12" s="116"/>
      <c r="J12" s="116"/>
    </row>
    <row r="13" spans="1:10" hidden="1" x14ac:dyDescent="0.25">
      <c r="A13" s="13"/>
      <c r="B13" s="116"/>
      <c r="C13" s="116"/>
      <c r="D13" s="116"/>
      <c r="E13" s="116"/>
      <c r="F13" s="116"/>
      <c r="G13" s="116"/>
      <c r="H13" s="116"/>
      <c r="I13" s="116"/>
      <c r="J13" s="116"/>
    </row>
    <row r="14" spans="1:10" hidden="1" x14ac:dyDescent="0.25">
      <c r="A14" s="13"/>
      <c r="B14" s="116"/>
      <c r="C14" s="116"/>
      <c r="D14" s="116"/>
      <c r="E14" s="116"/>
      <c r="F14" s="116"/>
      <c r="G14" s="116"/>
      <c r="H14" s="116"/>
      <c r="I14" s="116"/>
      <c r="J14" s="116"/>
    </row>
    <row r="15" spans="1:10" hidden="1" x14ac:dyDescent="0.25">
      <c r="A15" s="13"/>
      <c r="B15" s="116"/>
      <c r="C15" s="116"/>
      <c r="D15" s="116"/>
      <c r="E15" s="116"/>
      <c r="F15" s="116"/>
      <c r="G15" s="116"/>
      <c r="H15" s="116"/>
      <c r="I15" s="116"/>
      <c r="J15" s="116"/>
    </row>
    <row r="16" spans="1:10" hidden="1" x14ac:dyDescent="0.25">
      <c r="A16" s="13"/>
      <c r="B16" s="116"/>
      <c r="C16" s="116"/>
      <c r="D16" s="116"/>
      <c r="E16" s="116"/>
      <c r="F16" s="116"/>
      <c r="G16" s="116"/>
      <c r="H16" s="116"/>
      <c r="I16" s="116"/>
      <c r="J16" s="13"/>
    </row>
    <row r="17" spans="1:10" hidden="1" x14ac:dyDescent="0.25">
      <c r="A17" s="13"/>
      <c r="B17" s="116"/>
      <c r="C17" s="116"/>
      <c r="D17" s="116"/>
      <c r="E17" s="116"/>
      <c r="F17" s="116"/>
      <c r="G17" s="116"/>
      <c r="H17" s="116"/>
      <c r="I17" s="116"/>
      <c r="J17" s="13"/>
    </row>
    <row r="18" spans="1:10" hidden="1" x14ac:dyDescent="0.25">
      <c r="A18" s="13"/>
      <c r="B18" s="116"/>
      <c r="C18" s="116"/>
      <c r="D18" s="116"/>
      <c r="E18" s="116"/>
      <c r="F18" s="116"/>
      <c r="G18" s="116"/>
      <c r="H18" s="116"/>
      <c r="I18" s="116"/>
      <c r="J18" s="13"/>
    </row>
    <row r="19" spans="1:10" hidden="1" x14ac:dyDescent="0.25">
      <c r="A19" s="13"/>
      <c r="B19" s="116"/>
      <c r="C19" s="116"/>
      <c r="D19" s="116"/>
      <c r="E19" s="116"/>
      <c r="F19" s="116"/>
      <c r="G19" s="116"/>
      <c r="H19" s="116"/>
      <c r="I19" s="116"/>
      <c r="J19" s="13"/>
    </row>
    <row r="20" spans="1:10" hidden="1" x14ac:dyDescent="0.25">
      <c r="A20" s="13"/>
      <c r="B20" s="116"/>
      <c r="C20" s="116"/>
      <c r="D20" s="116"/>
      <c r="E20" s="116"/>
      <c r="F20" s="116"/>
      <c r="G20" s="116"/>
      <c r="H20" s="116"/>
      <c r="I20" s="116"/>
      <c r="J20" s="13"/>
    </row>
  </sheetData>
  <mergeCells count="5">
    <mergeCell ref="A3:A4"/>
    <mergeCell ref="B3:B4"/>
    <mergeCell ref="D3:J3"/>
    <mergeCell ref="A1:J1"/>
    <mergeCell ref="A2:J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'D:\Users\fsd-ozols\AppData\Local\Microsoft\Windows\INetCache\Content.Outlook\7DCY4GIE\[Copy of 2021-02-22_ANM plana pielikumi LV.xlsx]T1_Pick_List'!#REF!</xm:f>
          </x14:formula1>
          <xm:sqref>B5:B1048576 J5:J20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M21"/>
  <sheetViews>
    <sheetView showGridLines="0" topLeftCell="B1" zoomScaleNormal="100" workbookViewId="0">
      <selection activeCell="D23" sqref="D23"/>
    </sheetView>
  </sheetViews>
  <sheetFormatPr defaultRowHeight="15" x14ac:dyDescent="0.25"/>
  <cols>
    <col min="1" max="1" width="10.7109375" style="11" customWidth="1"/>
    <col min="2" max="2" width="61.28515625" customWidth="1"/>
    <col min="3" max="3" width="27.7109375" customWidth="1"/>
    <col min="4" max="4" width="24.5703125" customWidth="1"/>
    <col min="5" max="13" width="15.7109375" style="12" customWidth="1"/>
  </cols>
  <sheetData>
    <row r="1" spans="1:13" ht="33" customHeight="1" x14ac:dyDescent="0.25">
      <c r="A1" s="175" t="s">
        <v>432</v>
      </c>
      <c r="B1" s="237"/>
      <c r="C1" s="237"/>
      <c r="D1" s="237"/>
      <c r="E1" s="237"/>
      <c r="F1" s="237"/>
      <c r="G1" s="237"/>
      <c r="H1" s="237"/>
      <c r="I1" s="237"/>
      <c r="J1" s="237"/>
      <c r="K1" s="237"/>
      <c r="L1" s="237"/>
      <c r="M1" s="245"/>
    </row>
    <row r="2" spans="1:13" ht="33" customHeight="1" x14ac:dyDescent="0.25">
      <c r="A2" s="250" t="s">
        <v>433</v>
      </c>
      <c r="B2" s="251"/>
      <c r="C2" s="251"/>
      <c r="D2" s="251"/>
      <c r="E2" s="251"/>
      <c r="F2" s="251"/>
      <c r="G2" s="251"/>
      <c r="H2" s="251"/>
      <c r="I2" s="251"/>
      <c r="J2" s="251"/>
      <c r="K2" s="251"/>
      <c r="L2" s="251"/>
      <c r="M2" s="252"/>
    </row>
    <row r="3" spans="1:13" s="16" customFormat="1" ht="31.5" customHeight="1" x14ac:dyDescent="0.25">
      <c r="A3" s="178" t="s">
        <v>434</v>
      </c>
      <c r="B3" s="178" t="s">
        <v>435</v>
      </c>
      <c r="C3" s="247" t="s">
        <v>436</v>
      </c>
      <c r="D3" s="247" t="s">
        <v>437</v>
      </c>
      <c r="E3" s="244" t="s">
        <v>438</v>
      </c>
      <c r="F3" s="242"/>
      <c r="G3" s="242"/>
      <c r="H3" s="242"/>
      <c r="I3" s="242"/>
      <c r="J3" s="242"/>
      <c r="K3" s="242"/>
      <c r="L3" s="242"/>
      <c r="M3" s="243"/>
    </row>
    <row r="4" spans="1:13" x14ac:dyDescent="0.25">
      <c r="A4" s="232"/>
      <c r="B4" s="233"/>
      <c r="C4" s="248"/>
      <c r="D4" s="249"/>
      <c r="E4" s="241" t="s">
        <v>439</v>
      </c>
      <c r="F4" s="242"/>
      <c r="G4" s="243"/>
      <c r="H4" s="241" t="s">
        <v>440</v>
      </c>
      <c r="I4" s="242"/>
      <c r="J4" s="243"/>
      <c r="K4" s="241" t="s">
        <v>441</v>
      </c>
      <c r="L4" s="242"/>
      <c r="M4" s="243"/>
    </row>
    <row r="5" spans="1:13" ht="31.5" customHeight="1" x14ac:dyDescent="0.25">
      <c r="A5" s="246"/>
      <c r="B5" s="246"/>
      <c r="C5" s="248"/>
      <c r="D5" s="248"/>
      <c r="E5" s="53" t="s">
        <v>442</v>
      </c>
      <c r="F5" s="53" t="s">
        <v>443</v>
      </c>
      <c r="G5" s="53" t="s">
        <v>444</v>
      </c>
      <c r="H5" s="53" t="s">
        <v>445</v>
      </c>
      <c r="I5" s="53" t="s">
        <v>446</v>
      </c>
      <c r="J5" s="53" t="s">
        <v>447</v>
      </c>
      <c r="K5" s="53" t="s">
        <v>448</v>
      </c>
      <c r="L5" s="53" t="s">
        <v>449</v>
      </c>
      <c r="M5" s="53" t="s">
        <v>450</v>
      </c>
    </row>
    <row r="6" spans="1:13" x14ac:dyDescent="0.25">
      <c r="A6" s="14">
        <v>1</v>
      </c>
      <c r="B6" s="14" t="s">
        <v>347</v>
      </c>
      <c r="C6" s="9"/>
      <c r="D6" s="9"/>
      <c r="E6" s="83">
        <v>9.2694443481141503E-3</v>
      </c>
      <c r="F6" s="83">
        <v>2.2748539139401841E-5</v>
      </c>
      <c r="G6" s="83">
        <v>0</v>
      </c>
      <c r="H6" s="84">
        <v>0.18407004573609381</v>
      </c>
      <c r="I6" s="84">
        <v>4.187160318304213E-2</v>
      </c>
      <c r="J6" s="84">
        <v>0</v>
      </c>
      <c r="K6" s="83">
        <v>0.43116786315791911</v>
      </c>
      <c r="L6" s="83">
        <v>0.18410360845975365</v>
      </c>
      <c r="M6" s="83">
        <v>0</v>
      </c>
    </row>
    <row r="7" spans="1:13" x14ac:dyDescent="0.25">
      <c r="A7" s="9">
        <v>2</v>
      </c>
      <c r="B7" s="9" t="s">
        <v>348</v>
      </c>
      <c r="C7" s="9"/>
      <c r="D7" s="9"/>
      <c r="E7" s="85">
        <v>5.4559431903539873E-3</v>
      </c>
      <c r="F7" s="85">
        <v>8.1097129809434699E-6</v>
      </c>
      <c r="G7" s="83">
        <v>0</v>
      </c>
      <c r="H7" s="86">
        <v>8.1537971740061957E-2</v>
      </c>
      <c r="I7" s="86">
        <v>1.9074664914907738E-2</v>
      </c>
      <c r="J7" s="86">
        <v>0</v>
      </c>
      <c r="K7" s="85">
        <v>0.21799867031075928</v>
      </c>
      <c r="L7" s="85">
        <v>0.11895299295610391</v>
      </c>
      <c r="M7" s="85">
        <v>0</v>
      </c>
    </row>
    <row r="8" spans="1:13" x14ac:dyDescent="0.25">
      <c r="A8" s="9">
        <v>3</v>
      </c>
      <c r="B8" s="9" t="s">
        <v>349</v>
      </c>
      <c r="C8" s="9"/>
      <c r="D8" s="9"/>
      <c r="E8" s="85">
        <v>3.8937135596009958E-3</v>
      </c>
      <c r="F8" s="85">
        <v>3.5311883570587357E-5</v>
      </c>
      <c r="G8" s="83">
        <v>0</v>
      </c>
      <c r="H8" s="86">
        <v>9.973842495967368E-2</v>
      </c>
      <c r="I8" s="86">
        <v>1.9435006172052086E-2</v>
      </c>
      <c r="J8" s="86">
        <v>0</v>
      </c>
      <c r="K8" s="85">
        <v>0.24049141178020503</v>
      </c>
      <c r="L8" s="85">
        <v>0.12022906795611693</v>
      </c>
      <c r="M8" s="85">
        <v>0</v>
      </c>
    </row>
    <row r="9" spans="1:13" x14ac:dyDescent="0.25">
      <c r="A9" s="9">
        <v>4</v>
      </c>
      <c r="B9" s="9" t="s">
        <v>350</v>
      </c>
      <c r="C9" s="9"/>
      <c r="D9" s="9"/>
      <c r="E9" s="85">
        <v>1.6551969244257328E-3</v>
      </c>
      <c r="F9" s="85">
        <v>2.507203954987652E-5</v>
      </c>
      <c r="G9" s="83">
        <v>0</v>
      </c>
      <c r="H9" s="86">
        <v>4.8381380470249702E-2</v>
      </c>
      <c r="I9" s="86">
        <v>9.2348081784320423E-3</v>
      </c>
      <c r="J9" s="86">
        <v>0</v>
      </c>
      <c r="K9" s="85">
        <v>0.16736296963695591</v>
      </c>
      <c r="L9" s="85">
        <v>8.6224715846281372E-2</v>
      </c>
      <c r="M9" s="85">
        <v>0</v>
      </c>
    </row>
    <row r="10" spans="1:13" x14ac:dyDescent="0.25">
      <c r="A10" s="9">
        <v>5</v>
      </c>
      <c r="B10" s="9" t="s">
        <v>498</v>
      </c>
      <c r="C10" s="9"/>
      <c r="D10" s="9"/>
      <c r="E10" s="85">
        <v>4.2762580948262371E-5</v>
      </c>
      <c r="F10" s="85">
        <v>5.58687019810018E-7</v>
      </c>
      <c r="G10" s="83">
        <v>0</v>
      </c>
      <c r="H10" s="86">
        <v>4.9769550405838921E-2</v>
      </c>
      <c r="I10" s="86">
        <v>1.2572067792529108E-2</v>
      </c>
      <c r="J10" s="86">
        <v>0</v>
      </c>
      <c r="K10" s="85">
        <v>0.15549801214978465</v>
      </c>
      <c r="L10" s="85">
        <v>6.9569523451716825E-2</v>
      </c>
      <c r="M10" s="85">
        <v>0</v>
      </c>
    </row>
    <row r="11" spans="1:13" x14ac:dyDescent="0.25">
      <c r="A11" s="9">
        <v>6</v>
      </c>
      <c r="B11" s="9" t="s">
        <v>351</v>
      </c>
      <c r="C11" s="9"/>
      <c r="D11" s="9"/>
      <c r="E11" s="85">
        <v>2.7318650285143993E-4</v>
      </c>
      <c r="F11" s="85">
        <v>2.7710499838151921E-6</v>
      </c>
      <c r="G11" s="83">
        <v>0</v>
      </c>
      <c r="H11" s="86">
        <v>1.0021485273713606E-2</v>
      </c>
      <c r="I11" s="86">
        <v>2.0118987946989102E-3</v>
      </c>
      <c r="J11" s="86">
        <v>0</v>
      </c>
      <c r="K11" s="85">
        <v>2.6018836167286879E-2</v>
      </c>
      <c r="L11" s="85">
        <v>1.2618391312121325E-2</v>
      </c>
      <c r="M11" s="85">
        <v>0</v>
      </c>
    </row>
    <row r="12" spans="1:13" hidden="1" x14ac:dyDescent="0.25">
      <c r="A12" s="13"/>
      <c r="B12" s="9"/>
      <c r="C12" s="9"/>
      <c r="D12" s="9"/>
      <c r="E12" s="54"/>
      <c r="F12" s="54"/>
      <c r="G12" s="54"/>
      <c r="H12" s="15"/>
      <c r="I12" s="15"/>
      <c r="J12" s="15"/>
      <c r="K12" s="54"/>
      <c r="L12" s="54"/>
      <c r="M12" s="54"/>
    </row>
    <row r="13" spans="1:13" hidden="1" x14ac:dyDescent="0.25">
      <c r="A13" s="13"/>
      <c r="B13" s="9"/>
      <c r="C13" s="9"/>
      <c r="D13" s="9"/>
      <c r="E13" s="54"/>
      <c r="F13" s="54"/>
      <c r="G13" s="54"/>
      <c r="H13" s="15"/>
      <c r="I13" s="15"/>
      <c r="J13" s="15"/>
      <c r="K13" s="54"/>
      <c r="L13" s="54"/>
      <c r="M13" s="54"/>
    </row>
    <row r="14" spans="1:13" hidden="1" x14ac:dyDescent="0.25">
      <c r="A14" s="13"/>
      <c r="B14" s="9"/>
      <c r="C14" s="9"/>
      <c r="D14" s="9"/>
      <c r="E14" s="54"/>
      <c r="F14" s="54"/>
      <c r="G14" s="54"/>
      <c r="H14" s="15"/>
      <c r="I14" s="15"/>
      <c r="J14" s="15"/>
      <c r="K14" s="54"/>
      <c r="L14" s="54"/>
      <c r="M14" s="54"/>
    </row>
    <row r="15" spans="1:13" hidden="1" x14ac:dyDescent="0.25">
      <c r="A15" s="13"/>
      <c r="B15" s="9"/>
      <c r="C15" s="9"/>
      <c r="D15" s="9"/>
      <c r="E15" s="54"/>
      <c r="F15" s="54"/>
      <c r="G15" s="54"/>
      <c r="H15" s="15"/>
      <c r="I15" s="15"/>
      <c r="J15" s="15"/>
      <c r="K15" s="54"/>
      <c r="L15" s="54"/>
      <c r="M15" s="54"/>
    </row>
    <row r="16" spans="1:13" hidden="1" x14ac:dyDescent="0.25">
      <c r="A16" s="13"/>
      <c r="B16" s="9"/>
      <c r="C16" s="9"/>
      <c r="D16" s="9"/>
      <c r="E16" s="54"/>
      <c r="F16" s="54"/>
      <c r="G16" s="54"/>
      <c r="H16" s="15"/>
      <c r="I16" s="15"/>
      <c r="J16" s="15"/>
      <c r="K16" s="54"/>
      <c r="L16" s="54"/>
      <c r="M16" s="54"/>
    </row>
    <row r="17" spans="1:13" hidden="1" x14ac:dyDescent="0.25">
      <c r="A17" s="13"/>
      <c r="B17" s="9"/>
      <c r="C17" s="9"/>
      <c r="D17" s="9"/>
      <c r="E17" s="54"/>
      <c r="F17" s="54"/>
      <c r="G17" s="54"/>
      <c r="H17" s="15"/>
      <c r="I17" s="15"/>
      <c r="J17" s="15"/>
      <c r="K17" s="54"/>
      <c r="L17" s="54"/>
      <c r="M17" s="54"/>
    </row>
    <row r="18" spans="1:13" hidden="1" x14ac:dyDescent="0.25">
      <c r="A18" s="13"/>
      <c r="B18" s="9"/>
      <c r="C18" s="9"/>
      <c r="D18" s="9"/>
      <c r="E18" s="54"/>
      <c r="F18" s="54"/>
      <c r="G18" s="54"/>
      <c r="H18" s="15"/>
      <c r="I18" s="15"/>
      <c r="J18" s="15"/>
      <c r="K18" s="54"/>
      <c r="L18" s="54"/>
      <c r="M18" s="54"/>
    </row>
    <row r="19" spans="1:13" hidden="1" x14ac:dyDescent="0.25">
      <c r="A19" s="13"/>
      <c r="B19" s="9"/>
      <c r="C19" s="9"/>
      <c r="D19" s="9"/>
      <c r="E19" s="54"/>
      <c r="F19" s="54"/>
      <c r="G19" s="54"/>
      <c r="H19" s="15"/>
      <c r="I19" s="15"/>
      <c r="J19" s="15"/>
      <c r="K19" s="54"/>
      <c r="L19" s="54"/>
      <c r="M19" s="54"/>
    </row>
    <row r="20" spans="1:13" hidden="1" x14ac:dyDescent="0.25">
      <c r="A20" s="13"/>
      <c r="B20" s="9"/>
      <c r="C20" s="9"/>
      <c r="D20" s="9"/>
      <c r="E20" s="54"/>
      <c r="F20" s="54"/>
      <c r="G20" s="54"/>
      <c r="H20" s="15"/>
      <c r="I20" s="15"/>
      <c r="J20" s="15"/>
      <c r="K20" s="54"/>
      <c r="L20" s="54"/>
      <c r="M20" s="54"/>
    </row>
    <row r="21" spans="1:13" hidden="1" x14ac:dyDescent="0.25">
      <c r="A21" s="13"/>
      <c r="B21" s="9"/>
      <c r="C21" s="9"/>
      <c r="D21" s="9"/>
      <c r="E21" s="54"/>
      <c r="F21" s="54"/>
      <c r="G21" s="54"/>
      <c r="H21" s="15"/>
      <c r="I21" s="15"/>
      <c r="J21" s="15"/>
      <c r="K21" s="54"/>
      <c r="L21" s="54"/>
      <c r="M21" s="54"/>
    </row>
  </sheetData>
  <customSheetViews>
    <customSheetView guid="{DF4DF86E-F87E-4853-B44F-4F4D647D71FF}" showGridLines="0">
      <selection activeCell="B10" sqref="B10"/>
      <pageMargins left="0.7" right="0.7" top="0.75" bottom="0.75" header="0.3" footer="0.3"/>
      <pageSetup paperSize="9" orientation="portrait" r:id="rId1"/>
    </customSheetView>
    <customSheetView guid="{587CB59E-8194-466A-825B-36D9E2C9E12C}" showGridLines="0">
      <selection activeCell="B10" sqref="B10"/>
      <pageMargins left="0.7" right="0.7" top="0.75" bottom="0.75" header="0.3" footer="0.3"/>
      <pageSetup paperSize="9" orientation="portrait" r:id="rId2"/>
    </customSheetView>
    <customSheetView guid="{BA2EDF17-FDDF-46B2-A4BE-72FB311EBCAF}" showGridLines="0">
      <selection activeCell="B10" sqref="B10"/>
      <pageMargins left="0.7" right="0.7" top="0.75" bottom="0.75" header="0.3" footer="0.3"/>
      <pageSetup paperSize="9" orientation="portrait" r:id="rId3"/>
    </customSheetView>
    <customSheetView guid="{317D3D83-AACA-40F7-8006-3175597A202A}" showGridLines="0">
      <selection sqref="A1:M1"/>
      <pageMargins left="0.7" right="0.7" top="0.75" bottom="0.75" header="0.3" footer="0.3"/>
      <pageSetup paperSize="9" orientation="portrait" r:id="rId4"/>
    </customSheetView>
  </customSheetViews>
  <mergeCells count="10">
    <mergeCell ref="H4:J4"/>
    <mergeCell ref="K4:M4"/>
    <mergeCell ref="E3:M3"/>
    <mergeCell ref="A1:M1"/>
    <mergeCell ref="A3:A5"/>
    <mergeCell ref="B3:B5"/>
    <mergeCell ref="C3:C5"/>
    <mergeCell ref="D3:D5"/>
    <mergeCell ref="E4:G4"/>
    <mergeCell ref="A2:M2"/>
  </mergeCell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T1_Pick_List!$Q:$Q</xm:f>
          </x14:formula1>
          <xm:sqref>B834:B1048576</xm:sqref>
        </x14:dataValidation>
        <x14:dataValidation type="list" allowBlank="1" showInputMessage="1" showErrorMessage="1" xr:uid="{00000000-0002-0000-0600-000001000000}">
          <x14:formula1>
            <xm:f>T1_Pick_List!$P$2:$P$2001</xm:f>
          </x14:formula1>
          <xm:sqref>B6:B833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M21"/>
  <sheetViews>
    <sheetView showGridLines="0" zoomScaleNormal="100" workbookViewId="0">
      <selection activeCell="G27" sqref="G27"/>
    </sheetView>
  </sheetViews>
  <sheetFormatPr defaultRowHeight="15" x14ac:dyDescent="0.25"/>
  <cols>
    <col min="1" max="1" width="10.5703125" style="11" customWidth="1"/>
    <col min="2" max="2" width="36.85546875" customWidth="1"/>
    <col min="3" max="3" width="27.5703125" customWidth="1"/>
    <col min="4" max="4" width="18.140625" customWidth="1"/>
    <col min="5" max="13" width="15.5703125" style="12" customWidth="1"/>
  </cols>
  <sheetData>
    <row r="1" spans="1:13" ht="33" customHeight="1" x14ac:dyDescent="0.25">
      <c r="A1" s="175" t="s">
        <v>432</v>
      </c>
      <c r="B1" s="237"/>
      <c r="C1" s="237"/>
      <c r="D1" s="237"/>
      <c r="E1" s="237"/>
      <c r="F1" s="237"/>
      <c r="G1" s="237"/>
      <c r="H1" s="237"/>
      <c r="I1" s="237"/>
      <c r="J1" s="237"/>
      <c r="K1" s="237"/>
      <c r="L1" s="237"/>
      <c r="M1" s="245"/>
    </row>
    <row r="2" spans="1:13" ht="33" customHeight="1" x14ac:dyDescent="0.25">
      <c r="A2" s="250" t="s">
        <v>433</v>
      </c>
      <c r="B2" s="251"/>
      <c r="C2" s="251"/>
      <c r="D2" s="251"/>
      <c r="E2" s="251"/>
      <c r="F2" s="251"/>
      <c r="G2" s="251"/>
      <c r="H2" s="251"/>
      <c r="I2" s="251"/>
      <c r="J2" s="251"/>
      <c r="K2" s="251"/>
      <c r="L2" s="251"/>
      <c r="M2" s="252"/>
    </row>
    <row r="3" spans="1:13" s="16" customFormat="1" ht="31.5" customHeight="1" x14ac:dyDescent="0.25">
      <c r="A3" s="178" t="s">
        <v>344</v>
      </c>
      <c r="B3" s="178" t="s">
        <v>421</v>
      </c>
      <c r="C3" s="247" t="s">
        <v>436</v>
      </c>
      <c r="D3" s="247" t="s">
        <v>437</v>
      </c>
      <c r="E3" s="244" t="s">
        <v>438</v>
      </c>
      <c r="F3" s="242"/>
      <c r="G3" s="242"/>
      <c r="H3" s="242"/>
      <c r="I3" s="242"/>
      <c r="J3" s="242"/>
      <c r="K3" s="242"/>
      <c r="L3" s="242"/>
      <c r="M3" s="243"/>
    </row>
    <row r="4" spans="1:13" x14ac:dyDescent="0.25">
      <c r="A4" s="232"/>
      <c r="B4" s="233"/>
      <c r="C4" s="248"/>
      <c r="D4" s="249"/>
      <c r="E4" s="241" t="s">
        <v>439</v>
      </c>
      <c r="F4" s="242"/>
      <c r="G4" s="243"/>
      <c r="H4" s="241" t="s">
        <v>440</v>
      </c>
      <c r="I4" s="242"/>
      <c r="J4" s="243"/>
      <c r="K4" s="241" t="s">
        <v>441</v>
      </c>
      <c r="L4" s="242"/>
      <c r="M4" s="243"/>
    </row>
    <row r="5" spans="1:13" ht="31.5" customHeight="1" x14ac:dyDescent="0.25">
      <c r="A5" s="246"/>
      <c r="B5" s="246"/>
      <c r="C5" s="248"/>
      <c r="D5" s="248"/>
      <c r="E5" s="53" t="s">
        <v>442</v>
      </c>
      <c r="F5" s="53" t="s">
        <v>443</v>
      </c>
      <c r="G5" s="53" t="s">
        <v>444</v>
      </c>
      <c r="H5" s="53" t="s">
        <v>442</v>
      </c>
      <c r="I5" s="53" t="s">
        <v>443</v>
      </c>
      <c r="J5" s="53" t="s">
        <v>444</v>
      </c>
      <c r="K5" s="53" t="s">
        <v>442</v>
      </c>
      <c r="L5" s="53" t="s">
        <v>443</v>
      </c>
      <c r="M5" s="53" t="s">
        <v>444</v>
      </c>
    </row>
    <row r="6" spans="1:13" x14ac:dyDescent="0.25">
      <c r="A6" s="14">
        <v>1</v>
      </c>
      <c r="B6" s="14" t="s">
        <v>347</v>
      </c>
      <c r="C6" s="9"/>
      <c r="D6" s="9"/>
      <c r="E6" s="83">
        <v>7.1165263776745797E-3</v>
      </c>
      <c r="F6" s="83">
        <v>8.410892440952934E-4</v>
      </c>
      <c r="G6" s="83">
        <v>0</v>
      </c>
      <c r="H6" s="84">
        <v>0.22005650440284213</v>
      </c>
      <c r="I6" s="84">
        <v>9.3534081842050698E-2</v>
      </c>
      <c r="J6" s="83">
        <v>0</v>
      </c>
      <c r="K6" s="83">
        <v>0.47224784754627719</v>
      </c>
      <c r="L6" s="83">
        <v>0.2409081331450324</v>
      </c>
      <c r="M6" s="83">
        <v>0</v>
      </c>
    </row>
    <row r="7" spans="1:13" x14ac:dyDescent="0.25">
      <c r="A7" s="9">
        <v>2</v>
      </c>
      <c r="B7" s="9" t="s">
        <v>348</v>
      </c>
      <c r="C7" s="9"/>
      <c r="D7" s="9"/>
      <c r="E7" s="85">
        <v>2.523290939990899E-3</v>
      </c>
      <c r="F7" s="85">
        <v>2.7061855865933437E-4</v>
      </c>
      <c r="G7" s="83">
        <v>0</v>
      </c>
      <c r="H7" s="86">
        <v>0.11653155276314336</v>
      </c>
      <c r="I7" s="86">
        <v>4.8813128687170172E-2</v>
      </c>
      <c r="J7" s="83">
        <v>0</v>
      </c>
      <c r="K7" s="85">
        <v>0.32919878548556775</v>
      </c>
      <c r="L7" s="85">
        <v>0.16717734558072214</v>
      </c>
      <c r="M7" s="83">
        <v>0</v>
      </c>
    </row>
    <row r="8" spans="1:13" x14ac:dyDescent="0.25">
      <c r="A8" s="9">
        <v>3</v>
      </c>
      <c r="B8" s="9" t="s">
        <v>349</v>
      </c>
      <c r="C8" s="9"/>
      <c r="D8" s="9"/>
      <c r="E8" s="85">
        <v>4.5648553243113586E-3</v>
      </c>
      <c r="F8" s="85">
        <v>4.7128018457238366E-4</v>
      </c>
      <c r="G8" s="83">
        <v>0</v>
      </c>
      <c r="H8" s="86">
        <v>0.11688232964900133</v>
      </c>
      <c r="I8" s="86">
        <v>4.8177146403690474E-2</v>
      </c>
      <c r="J8" s="83">
        <v>0</v>
      </c>
      <c r="K8" s="85">
        <v>0.28317991121775304</v>
      </c>
      <c r="L8" s="85">
        <v>0.14717586858038054</v>
      </c>
      <c r="M8" s="83">
        <v>0</v>
      </c>
    </row>
    <row r="9" spans="1:13" x14ac:dyDescent="0.25">
      <c r="A9" s="9">
        <v>4</v>
      </c>
      <c r="B9" s="9" t="s">
        <v>350</v>
      </c>
      <c r="C9" s="9"/>
      <c r="D9" s="9"/>
      <c r="E9" s="85">
        <v>1.840032079228421E-3</v>
      </c>
      <c r="F9" s="85">
        <v>1.9158911945262483E-4</v>
      </c>
      <c r="G9" s="83">
        <v>0</v>
      </c>
      <c r="H9" s="86">
        <v>5.5908858215625988E-2</v>
      </c>
      <c r="I9" s="86">
        <v>2.3496699292135801E-2</v>
      </c>
      <c r="J9" s="83">
        <v>0</v>
      </c>
      <c r="K9" s="85">
        <v>0.19601712789721176</v>
      </c>
      <c r="L9" s="85">
        <v>0.10404473160269645</v>
      </c>
      <c r="M9" s="83">
        <v>0</v>
      </c>
    </row>
    <row r="10" spans="1:13" x14ac:dyDescent="0.25">
      <c r="A10" s="9">
        <v>5</v>
      </c>
      <c r="B10" s="9" t="s">
        <v>498</v>
      </c>
      <c r="C10" s="9"/>
      <c r="D10" s="9"/>
      <c r="E10" s="85">
        <v>5.0142670796779785E-5</v>
      </c>
      <c r="F10" s="85">
        <v>5.0272189101540729E-6</v>
      </c>
      <c r="G10" s="83">
        <v>0</v>
      </c>
      <c r="H10" s="86">
        <v>5.8116911308995142E-2</v>
      </c>
      <c r="I10" s="86">
        <v>2.615532082821936E-2</v>
      </c>
      <c r="J10" s="83">
        <v>0</v>
      </c>
      <c r="K10" s="85">
        <v>0.18052670666559362</v>
      </c>
      <c r="L10" s="85">
        <v>9.3096066269290886E-2</v>
      </c>
      <c r="M10" s="83">
        <v>0</v>
      </c>
    </row>
    <row r="11" spans="1:13" x14ac:dyDescent="0.25">
      <c r="A11" s="9">
        <v>6</v>
      </c>
      <c r="B11" s="9" t="s">
        <v>351</v>
      </c>
      <c r="C11" s="9"/>
      <c r="D11" s="9"/>
      <c r="E11" s="85">
        <v>3.20292958953648E-4</v>
      </c>
      <c r="F11" s="85">
        <v>3.281017780883764E-5</v>
      </c>
      <c r="G11" s="83">
        <v>0</v>
      </c>
      <c r="H11" s="86">
        <v>1.1640887884027819E-2</v>
      </c>
      <c r="I11" s="86">
        <v>4.8396345939835479E-3</v>
      </c>
      <c r="J11" s="83">
        <v>0</v>
      </c>
      <c r="K11" s="85">
        <v>3.0165964906431871E-2</v>
      </c>
      <c r="L11" s="85">
        <v>1.5753499066799105E-2</v>
      </c>
      <c r="M11" s="83">
        <v>0</v>
      </c>
    </row>
    <row r="12" spans="1:13" hidden="1" x14ac:dyDescent="0.25">
      <c r="A12" s="13"/>
      <c r="B12" s="9"/>
      <c r="C12" s="9"/>
      <c r="D12" s="9"/>
      <c r="E12" s="54"/>
      <c r="F12" s="54"/>
      <c r="G12" s="54"/>
      <c r="H12" s="15"/>
      <c r="I12" s="15"/>
      <c r="J12" s="15"/>
      <c r="K12" s="54"/>
      <c r="L12" s="54"/>
      <c r="M12" s="54"/>
    </row>
    <row r="13" spans="1:13" hidden="1" x14ac:dyDescent="0.25">
      <c r="A13" s="13"/>
      <c r="B13" s="9"/>
      <c r="C13" s="9"/>
      <c r="D13" s="9"/>
      <c r="E13" s="54"/>
      <c r="F13" s="54"/>
      <c r="G13" s="54"/>
      <c r="H13" s="15"/>
      <c r="I13" s="15"/>
      <c r="J13" s="15"/>
      <c r="K13" s="54"/>
      <c r="L13" s="54"/>
      <c r="M13" s="54"/>
    </row>
    <row r="14" spans="1:13" hidden="1" x14ac:dyDescent="0.25">
      <c r="A14" s="13"/>
      <c r="B14" s="9"/>
      <c r="C14" s="9"/>
      <c r="D14" s="9"/>
      <c r="E14" s="54"/>
      <c r="F14" s="54"/>
      <c r="G14" s="54"/>
      <c r="H14" s="15"/>
      <c r="I14" s="15"/>
      <c r="J14" s="15"/>
      <c r="K14" s="54"/>
      <c r="L14" s="54"/>
      <c r="M14" s="54"/>
    </row>
    <row r="15" spans="1:13" hidden="1" x14ac:dyDescent="0.25">
      <c r="A15" s="13"/>
      <c r="B15" s="9"/>
      <c r="C15" s="9"/>
      <c r="D15" s="9"/>
      <c r="E15" s="54"/>
      <c r="F15" s="54"/>
      <c r="G15" s="54"/>
      <c r="H15" s="15"/>
      <c r="I15" s="15"/>
      <c r="J15" s="15"/>
      <c r="K15" s="54"/>
      <c r="L15" s="54"/>
      <c r="M15" s="54"/>
    </row>
    <row r="16" spans="1:13" hidden="1" x14ac:dyDescent="0.25">
      <c r="A16" s="13"/>
      <c r="B16" s="9"/>
      <c r="C16" s="9"/>
      <c r="D16" s="9"/>
      <c r="E16" s="54"/>
      <c r="F16" s="54"/>
      <c r="G16" s="54"/>
      <c r="H16" s="15"/>
      <c r="I16" s="15"/>
      <c r="J16" s="15"/>
      <c r="K16" s="54"/>
      <c r="L16" s="54"/>
      <c r="M16" s="54"/>
    </row>
    <row r="17" spans="1:13" hidden="1" x14ac:dyDescent="0.25">
      <c r="A17" s="13"/>
      <c r="B17" s="9"/>
      <c r="C17" s="9"/>
      <c r="D17" s="9"/>
      <c r="E17" s="54"/>
      <c r="F17" s="54"/>
      <c r="G17" s="54"/>
      <c r="H17" s="15"/>
      <c r="I17" s="15"/>
      <c r="J17" s="15"/>
      <c r="K17" s="54"/>
      <c r="L17" s="54"/>
      <c r="M17" s="54"/>
    </row>
    <row r="18" spans="1:13" hidden="1" x14ac:dyDescent="0.25">
      <c r="A18" s="13"/>
      <c r="B18" s="9"/>
      <c r="C18" s="9"/>
      <c r="D18" s="9"/>
      <c r="E18" s="54"/>
      <c r="F18" s="54"/>
      <c r="G18" s="54"/>
      <c r="H18" s="15"/>
      <c r="I18" s="15"/>
      <c r="J18" s="15"/>
      <c r="K18" s="54"/>
      <c r="L18" s="54"/>
      <c r="M18" s="54"/>
    </row>
    <row r="19" spans="1:13" hidden="1" x14ac:dyDescent="0.25">
      <c r="A19" s="13"/>
      <c r="B19" s="9"/>
      <c r="C19" s="9"/>
      <c r="D19" s="9"/>
      <c r="E19" s="54"/>
      <c r="F19" s="54"/>
      <c r="G19" s="54"/>
      <c r="H19" s="15"/>
      <c r="I19" s="15"/>
      <c r="J19" s="15"/>
      <c r="K19" s="54"/>
      <c r="L19" s="54"/>
      <c r="M19" s="54"/>
    </row>
    <row r="20" spans="1:13" hidden="1" x14ac:dyDescent="0.25">
      <c r="A20" s="13"/>
      <c r="B20" s="9"/>
      <c r="C20" s="9"/>
      <c r="D20" s="9"/>
      <c r="E20" s="54"/>
      <c r="F20" s="54"/>
      <c r="G20" s="54"/>
      <c r="H20" s="15"/>
      <c r="I20" s="15"/>
      <c r="J20" s="15"/>
      <c r="K20" s="54"/>
      <c r="L20" s="54"/>
      <c r="M20" s="54"/>
    </row>
    <row r="21" spans="1:13" hidden="1" x14ac:dyDescent="0.25">
      <c r="A21" s="13"/>
      <c r="B21" s="9"/>
      <c r="C21" s="9"/>
      <c r="D21" s="9"/>
      <c r="E21" s="54"/>
      <c r="F21" s="54"/>
      <c r="G21" s="54"/>
      <c r="H21" s="15"/>
      <c r="I21" s="15"/>
      <c r="J21" s="15"/>
      <c r="K21" s="54"/>
      <c r="L21" s="54"/>
      <c r="M21" s="54"/>
    </row>
  </sheetData>
  <mergeCells count="10">
    <mergeCell ref="H4:J4"/>
    <mergeCell ref="K4:M4"/>
    <mergeCell ref="E3:M3"/>
    <mergeCell ref="A1:M1"/>
    <mergeCell ref="A3:A5"/>
    <mergeCell ref="B3:B5"/>
    <mergeCell ref="C3:C5"/>
    <mergeCell ref="D3:D5"/>
    <mergeCell ref="E4:G4"/>
    <mergeCell ref="A2:M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'D:\Users\fsd-ozols\AppData\Local\Microsoft\Windows\INetCache\Content.Outlook\7DCY4GIE\[2021-02-15 ANM plana pielikumi_maksimālā.xlsx]T1_Pick_List'!#REF!</xm:f>
          </x14:formula1>
          <xm:sqref>B6:B1048576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L86"/>
  <sheetViews>
    <sheetView showGridLines="0" topLeftCell="A70" zoomScaleNormal="100" workbookViewId="0">
      <selection activeCell="B10" sqref="B10"/>
    </sheetView>
  </sheetViews>
  <sheetFormatPr defaultColWidth="8.5703125" defaultRowHeight="15" x14ac:dyDescent="0.25"/>
  <cols>
    <col min="1" max="1" width="92.5703125" style="20" customWidth="1"/>
    <col min="2" max="11" width="8.5703125" style="20" customWidth="1"/>
    <col min="12" max="12" width="65.42578125" style="20" customWidth="1"/>
    <col min="13" max="16384" width="8.5703125" style="20"/>
  </cols>
  <sheetData>
    <row r="1" spans="1:12" customFormat="1" ht="33" customHeight="1" x14ac:dyDescent="0.25">
      <c r="A1" s="253" t="s">
        <v>451</v>
      </c>
      <c r="B1" s="254"/>
      <c r="C1" s="254"/>
      <c r="D1" s="254"/>
      <c r="E1" s="254"/>
      <c r="F1" s="254"/>
      <c r="G1" s="254"/>
      <c r="H1" s="246"/>
      <c r="I1" s="246"/>
      <c r="J1" s="246"/>
      <c r="K1" s="246"/>
      <c r="L1" s="246"/>
    </row>
    <row r="2" spans="1:12" customFormat="1" ht="33" customHeight="1" x14ac:dyDescent="0.25">
      <c r="A2" s="250" t="s">
        <v>452</v>
      </c>
      <c r="B2" s="251"/>
      <c r="C2" s="251"/>
      <c r="D2" s="251"/>
      <c r="E2" s="251"/>
      <c r="F2" s="251"/>
      <c r="G2" s="251"/>
      <c r="H2" s="251"/>
      <c r="I2" s="251"/>
      <c r="J2" s="251"/>
      <c r="K2" s="251"/>
      <c r="L2" s="236"/>
    </row>
    <row r="3" spans="1:12" ht="17.100000000000001" customHeight="1" x14ac:dyDescent="0.25">
      <c r="A3" s="55"/>
      <c r="B3" s="31">
        <v>2017</v>
      </c>
      <c r="C3" s="31">
        <v>2018</v>
      </c>
      <c r="D3" s="32">
        <v>2019</v>
      </c>
      <c r="E3" s="41">
        <v>2020</v>
      </c>
      <c r="F3" s="31">
        <v>2021</v>
      </c>
      <c r="G3" s="31">
        <v>2022</v>
      </c>
      <c r="H3" s="31">
        <v>2023</v>
      </c>
      <c r="I3" s="31">
        <v>2024</v>
      </c>
      <c r="J3" s="31">
        <v>2025</v>
      </c>
      <c r="K3" s="31">
        <v>2026</v>
      </c>
      <c r="L3" s="255" t="s">
        <v>453</v>
      </c>
    </row>
    <row r="4" spans="1:12" ht="15.75" x14ac:dyDescent="0.25">
      <c r="A4" s="35" t="s">
        <v>454</v>
      </c>
      <c r="B4" s="96">
        <v>26962.264999999999</v>
      </c>
      <c r="C4" s="96">
        <v>29142.539000000001</v>
      </c>
      <c r="D4" s="100">
        <v>30463.323</v>
      </c>
      <c r="E4" s="97">
        <v>29545.299900332146</v>
      </c>
      <c r="F4" s="96">
        <v>30849.50431183074</v>
      </c>
      <c r="G4" s="96">
        <v>32817.706072035216</v>
      </c>
      <c r="H4" s="96">
        <v>34530.606289372896</v>
      </c>
      <c r="I4" s="96">
        <v>36248.661501687195</v>
      </c>
      <c r="J4" s="96">
        <v>38090.645916670241</v>
      </c>
      <c r="K4" s="96">
        <v>40027.444724428162</v>
      </c>
      <c r="L4" s="256"/>
    </row>
    <row r="5" spans="1:12" ht="15.75" x14ac:dyDescent="0.25">
      <c r="A5" s="35" t="s">
        <v>455</v>
      </c>
      <c r="B5" s="99"/>
      <c r="C5" s="99"/>
      <c r="D5" s="98"/>
      <c r="E5" s="97">
        <v>0</v>
      </c>
      <c r="F5" s="96">
        <v>22.419400000000003</v>
      </c>
      <c r="G5" s="96">
        <v>276.53003639999991</v>
      </c>
      <c r="H5" s="96">
        <v>290.50589739999998</v>
      </c>
      <c r="I5" s="96">
        <v>391.28654840000002</v>
      </c>
      <c r="J5" s="96">
        <v>440.9693954</v>
      </c>
      <c r="K5" s="96">
        <v>228.28872279603959</v>
      </c>
      <c r="L5" s="256"/>
    </row>
    <row r="6" spans="1:12" ht="15" customHeight="1" x14ac:dyDescent="0.25">
      <c r="A6" s="34" t="s">
        <v>456</v>
      </c>
      <c r="B6" s="94">
        <f t="shared" ref="B6:K6" si="0">B7+B16+B22+B29+B39+B46+B53+B60+B67+B76</f>
        <v>10439.269999999999</v>
      </c>
      <c r="C6" s="94">
        <f t="shared" si="0"/>
        <v>11471.06</v>
      </c>
      <c r="D6" s="95">
        <f t="shared" si="0"/>
        <v>11696.560000000001</v>
      </c>
      <c r="E6" s="94">
        <f t="shared" si="0"/>
        <v>13115.206467980617</v>
      </c>
      <c r="F6" s="94">
        <f t="shared" si="0"/>
        <v>12984.714868075976</v>
      </c>
      <c r="G6" s="94">
        <f t="shared" si="0"/>
        <v>13615.570762080453</v>
      </c>
      <c r="H6" s="94">
        <f t="shared" si="0"/>
        <v>13670.509377594546</v>
      </c>
      <c r="I6" s="94">
        <f t="shared" si="0"/>
        <v>14437.006249366681</v>
      </c>
      <c r="J6" s="94">
        <f t="shared" si="0"/>
        <v>15200.42570661908</v>
      </c>
      <c r="K6" s="94">
        <f t="shared" si="0"/>
        <v>15738.220556253866</v>
      </c>
      <c r="L6" s="256"/>
    </row>
    <row r="7" spans="1:12" ht="15" customHeight="1" x14ac:dyDescent="0.25">
      <c r="A7" s="30" t="s">
        <v>457</v>
      </c>
      <c r="B7" s="92">
        <f t="shared" ref="B7:K7" si="1">+SUM(B8:B15)</f>
        <v>1083.9759999999999</v>
      </c>
      <c r="C7" s="92">
        <f t="shared" si="1"/>
        <v>1174.24</v>
      </c>
      <c r="D7" s="93">
        <f t="shared" si="1"/>
        <v>1140.92</v>
      </c>
      <c r="E7" s="92">
        <f t="shared" si="1"/>
        <v>1345.0997942490874</v>
      </c>
      <c r="F7" s="92">
        <f t="shared" si="1"/>
        <v>1344.3718431274954</v>
      </c>
      <c r="G7" s="92">
        <f t="shared" si="1"/>
        <v>1442.0853838724856</v>
      </c>
      <c r="H7" s="92">
        <f t="shared" si="1"/>
        <v>1375.5503471070733</v>
      </c>
      <c r="I7" s="92">
        <f t="shared" si="1"/>
        <v>1441.5184378535455</v>
      </c>
      <c r="J7" s="92">
        <f t="shared" si="1"/>
        <v>1509.5627322178752</v>
      </c>
      <c r="K7" s="92">
        <f t="shared" si="1"/>
        <v>1577.7493709944133</v>
      </c>
      <c r="L7" s="257"/>
    </row>
    <row r="8" spans="1:12" ht="15" customHeight="1" x14ac:dyDescent="0.25">
      <c r="A8" s="29" t="s">
        <v>21</v>
      </c>
      <c r="B8" s="89">
        <v>649.59699999999998</v>
      </c>
      <c r="C8" s="89">
        <v>711.38</v>
      </c>
      <c r="D8" s="90">
        <v>681.72</v>
      </c>
      <c r="E8" s="89">
        <v>808.33226867451845</v>
      </c>
      <c r="F8" s="89">
        <v>807.08802807407687</v>
      </c>
      <c r="G8" s="89">
        <v>849.42122652159412</v>
      </c>
      <c r="H8" s="89">
        <v>805.55685195214392</v>
      </c>
      <c r="I8" s="89">
        <v>846.02398910826139</v>
      </c>
      <c r="J8" s="89">
        <v>890.05523874003347</v>
      </c>
      <c r="K8" s="89">
        <v>929.97954213237153</v>
      </c>
      <c r="L8" s="36"/>
    </row>
    <row r="9" spans="1:12" ht="15" customHeight="1" x14ac:dyDescent="0.25">
      <c r="A9" s="29" t="s">
        <v>29</v>
      </c>
      <c r="B9" s="89">
        <v>0</v>
      </c>
      <c r="C9" s="89">
        <v>0</v>
      </c>
      <c r="D9" s="90">
        <v>0</v>
      </c>
      <c r="E9" s="89">
        <v>0</v>
      </c>
      <c r="F9" s="89">
        <v>0</v>
      </c>
      <c r="G9" s="89">
        <v>0</v>
      </c>
      <c r="H9" s="89">
        <v>0</v>
      </c>
      <c r="I9" s="89">
        <v>0</v>
      </c>
      <c r="J9" s="89">
        <v>0</v>
      </c>
      <c r="K9" s="89">
        <v>0</v>
      </c>
      <c r="L9" s="36"/>
    </row>
    <row r="10" spans="1:12" ht="15" customHeight="1" x14ac:dyDescent="0.25">
      <c r="A10" s="29" t="s">
        <v>33</v>
      </c>
      <c r="B10" s="89">
        <v>28.827000000000002</v>
      </c>
      <c r="C10" s="89">
        <v>55.16</v>
      </c>
      <c r="D10" s="90">
        <v>60.5</v>
      </c>
      <c r="E10" s="89">
        <v>57.176127689997671</v>
      </c>
      <c r="F10" s="89">
        <v>58.532923817158959</v>
      </c>
      <c r="G10" s="89">
        <v>90.817110901086053</v>
      </c>
      <c r="H10" s="89">
        <v>95.891423858832042</v>
      </c>
      <c r="I10" s="89">
        <v>97.803636263082865</v>
      </c>
      <c r="J10" s="89">
        <v>96.52640317311203</v>
      </c>
      <c r="K10" s="89">
        <v>98.196667779671486</v>
      </c>
      <c r="L10" s="36"/>
    </row>
    <row r="11" spans="1:12" ht="15" customHeight="1" x14ac:dyDescent="0.25">
      <c r="A11" s="29" t="s">
        <v>37</v>
      </c>
      <c r="B11" s="89">
        <v>84.793000000000006</v>
      </c>
      <c r="C11" s="89">
        <v>128.72</v>
      </c>
      <c r="D11" s="90">
        <v>133.16</v>
      </c>
      <c r="E11" s="89">
        <v>137.18479665765474</v>
      </c>
      <c r="F11" s="89">
        <v>136.94437380155964</v>
      </c>
      <c r="G11" s="89">
        <v>143.5509171434953</v>
      </c>
      <c r="H11" s="89">
        <v>135.61460137235795</v>
      </c>
      <c r="I11" s="89">
        <v>142.36204654610259</v>
      </c>
      <c r="J11" s="89">
        <v>149.59620803399108</v>
      </c>
      <c r="K11" s="89">
        <v>157.20274109198098</v>
      </c>
      <c r="L11" s="36"/>
    </row>
    <row r="12" spans="1:12" ht="15" customHeight="1" x14ac:dyDescent="0.25">
      <c r="A12" s="29" t="s">
        <v>41</v>
      </c>
      <c r="B12" s="89">
        <v>5.5439999999999996</v>
      </c>
      <c r="C12" s="89">
        <v>5.62</v>
      </c>
      <c r="D12" s="90">
        <v>4.5199999999999996</v>
      </c>
      <c r="E12" s="89">
        <v>6.2064433941456558</v>
      </c>
      <c r="F12" s="89">
        <v>6.1955663080299335</v>
      </c>
      <c r="G12" s="89">
        <v>6.49445611420151</v>
      </c>
      <c r="H12" s="89">
        <v>6.1354054337201394</v>
      </c>
      <c r="I12" s="89">
        <v>6.4406698474616508</v>
      </c>
      <c r="J12" s="89">
        <v>6.7679540281623201</v>
      </c>
      <c r="K12" s="89">
        <v>7.1120848502382055</v>
      </c>
      <c r="L12" s="36"/>
    </row>
    <row r="13" spans="1:12" ht="15" customHeight="1" x14ac:dyDescent="0.25">
      <c r="A13" s="29" t="s">
        <v>45</v>
      </c>
      <c r="B13" s="89">
        <v>4.2789999999999999</v>
      </c>
      <c r="C13" s="89">
        <v>6.3</v>
      </c>
      <c r="D13" s="90">
        <v>4.45</v>
      </c>
      <c r="E13" s="89">
        <v>5.9472480088379918</v>
      </c>
      <c r="F13" s="89">
        <v>5.9368251749159571</v>
      </c>
      <c r="G13" s="89">
        <v>6.2232326536811078</v>
      </c>
      <c r="H13" s="89">
        <v>5.8791767574202991</v>
      </c>
      <c r="I13" s="89">
        <v>6.1716926254463882</v>
      </c>
      <c r="J13" s="89">
        <v>6.4853086641960918</v>
      </c>
      <c r="K13" s="89">
        <v>6.8150677897366734</v>
      </c>
      <c r="L13" s="36"/>
    </row>
    <row r="14" spans="1:12" ht="15" customHeight="1" x14ac:dyDescent="0.25">
      <c r="A14" s="29" t="s">
        <v>48</v>
      </c>
      <c r="B14" s="89">
        <v>310.93599999999998</v>
      </c>
      <c r="C14" s="89">
        <v>267.06</v>
      </c>
      <c r="D14" s="90">
        <v>256.57</v>
      </c>
      <c r="E14" s="89">
        <v>330.2529098239329</v>
      </c>
      <c r="F14" s="89">
        <v>329.67412595175404</v>
      </c>
      <c r="G14" s="89">
        <v>345.57844053842757</v>
      </c>
      <c r="H14" s="89">
        <v>326.47288773259896</v>
      </c>
      <c r="I14" s="89">
        <v>342.71640346319055</v>
      </c>
      <c r="J14" s="89">
        <v>360.1316195783802</v>
      </c>
      <c r="K14" s="89">
        <v>378.44326735041432</v>
      </c>
      <c r="L14" s="36"/>
    </row>
    <row r="15" spans="1:12" ht="15" customHeight="1" x14ac:dyDescent="0.25">
      <c r="A15" s="37" t="s">
        <v>51</v>
      </c>
      <c r="B15" s="87">
        <v>0</v>
      </c>
      <c r="C15" s="87">
        <v>0</v>
      </c>
      <c r="D15" s="88">
        <v>0</v>
      </c>
      <c r="E15" s="87">
        <v>0</v>
      </c>
      <c r="F15" s="87">
        <v>0</v>
      </c>
      <c r="G15" s="87">
        <v>0</v>
      </c>
      <c r="H15" s="87">
        <v>0</v>
      </c>
      <c r="I15" s="87">
        <v>0</v>
      </c>
      <c r="J15" s="87">
        <v>0</v>
      </c>
      <c r="K15" s="87">
        <v>0</v>
      </c>
      <c r="L15" s="38"/>
    </row>
    <row r="16" spans="1:12" ht="15" customHeight="1" x14ac:dyDescent="0.25">
      <c r="A16" s="30" t="s">
        <v>458</v>
      </c>
      <c r="B16" s="92">
        <f t="shared" ref="B16:K16" si="2">+SUM(B17:B21)</f>
        <v>446.053</v>
      </c>
      <c r="C16" s="92">
        <f t="shared" si="2"/>
        <v>614.32999999999993</v>
      </c>
      <c r="D16" s="93">
        <f t="shared" si="2"/>
        <v>586.87</v>
      </c>
      <c r="E16" s="92">
        <f t="shared" si="2"/>
        <v>693.67981581999891</v>
      </c>
      <c r="F16" s="92">
        <f t="shared" si="2"/>
        <v>729.12397799999997</v>
      </c>
      <c r="G16" s="92">
        <f t="shared" si="2"/>
        <v>770.37739099999999</v>
      </c>
      <c r="H16" s="92">
        <f t="shared" si="2"/>
        <v>748.51785600000005</v>
      </c>
      <c r="I16" s="92">
        <f t="shared" si="2"/>
        <v>785.76003452516829</v>
      </c>
      <c r="J16" s="92">
        <f t="shared" si="2"/>
        <v>825.68861885219326</v>
      </c>
      <c r="K16" s="92">
        <f t="shared" si="2"/>
        <v>867.67248901471862</v>
      </c>
      <c r="L16" s="40"/>
    </row>
    <row r="17" spans="1:12" ht="15" customHeight="1" x14ac:dyDescent="0.25">
      <c r="A17" s="29" t="s">
        <v>54</v>
      </c>
      <c r="B17" s="89">
        <v>424.18</v>
      </c>
      <c r="C17" s="89">
        <v>591.55999999999995</v>
      </c>
      <c r="D17" s="90">
        <v>526.6</v>
      </c>
      <c r="E17" s="89">
        <v>649.49957725487047</v>
      </c>
      <c r="F17" s="89">
        <v>682.68631244169535</v>
      </c>
      <c r="G17" s="89">
        <v>721.31230918076335</v>
      </c>
      <c r="H17" s="89">
        <v>700.8450007515786</v>
      </c>
      <c r="I17" s="89">
        <v>735.71523721586675</v>
      </c>
      <c r="J17" s="89">
        <v>773.10078318296689</v>
      </c>
      <c r="K17" s="89">
        <v>812.41071450891945</v>
      </c>
      <c r="L17" s="36"/>
    </row>
    <row r="18" spans="1:12" ht="15" customHeight="1" x14ac:dyDescent="0.25">
      <c r="A18" s="29" t="s">
        <v>57</v>
      </c>
      <c r="B18" s="89">
        <v>10.964</v>
      </c>
      <c r="C18" s="89">
        <v>5.93</v>
      </c>
      <c r="D18" s="90">
        <v>7.68</v>
      </c>
      <c r="E18" s="89">
        <v>10.348433297107761</v>
      </c>
      <c r="F18" s="89">
        <v>10.877195327840955</v>
      </c>
      <c r="G18" s="89">
        <v>11.492620748867354</v>
      </c>
      <c r="H18" s="89">
        <v>11.166516493425114</v>
      </c>
      <c r="I18" s="89">
        <v>11.722101637345013</v>
      </c>
      <c r="J18" s="89">
        <v>12.317763039237928</v>
      </c>
      <c r="K18" s="89">
        <v>12.944085544265327</v>
      </c>
      <c r="L18" s="36"/>
    </row>
    <row r="19" spans="1:12" ht="15" customHeight="1" x14ac:dyDescent="0.25">
      <c r="A19" s="29" t="s">
        <v>60</v>
      </c>
      <c r="B19" s="89">
        <v>0</v>
      </c>
      <c r="C19" s="89">
        <v>0</v>
      </c>
      <c r="D19" s="90">
        <v>0</v>
      </c>
      <c r="E19" s="89">
        <v>0</v>
      </c>
      <c r="F19" s="89">
        <v>0</v>
      </c>
      <c r="G19" s="89">
        <v>0</v>
      </c>
      <c r="H19" s="89">
        <v>0</v>
      </c>
      <c r="I19" s="89">
        <v>0</v>
      </c>
      <c r="J19" s="89">
        <v>0</v>
      </c>
      <c r="K19" s="89">
        <v>0</v>
      </c>
      <c r="L19" s="36"/>
    </row>
    <row r="20" spans="1:12" ht="15" customHeight="1" x14ac:dyDescent="0.25">
      <c r="A20" s="29" t="s">
        <v>63</v>
      </c>
      <c r="B20" s="89">
        <v>0</v>
      </c>
      <c r="C20" s="89">
        <v>0</v>
      </c>
      <c r="D20" s="90">
        <v>0</v>
      </c>
      <c r="E20" s="89">
        <v>0</v>
      </c>
      <c r="F20" s="89">
        <v>0</v>
      </c>
      <c r="G20" s="89">
        <v>0</v>
      </c>
      <c r="H20" s="89">
        <v>0</v>
      </c>
      <c r="I20" s="89">
        <v>0</v>
      </c>
      <c r="J20" s="89">
        <v>0</v>
      </c>
      <c r="K20" s="89">
        <v>0</v>
      </c>
      <c r="L20" s="36"/>
    </row>
    <row r="21" spans="1:12" ht="15" customHeight="1" x14ac:dyDescent="0.25">
      <c r="A21" s="37" t="s">
        <v>66</v>
      </c>
      <c r="B21" s="89">
        <v>10.909000000000001</v>
      </c>
      <c r="C21" s="89">
        <v>16.84</v>
      </c>
      <c r="D21" s="90">
        <v>52.59</v>
      </c>
      <c r="E21" s="89">
        <v>33.831805268020695</v>
      </c>
      <c r="F21" s="89">
        <v>35.560470230463686</v>
      </c>
      <c r="G21" s="89">
        <v>37.572461070369272</v>
      </c>
      <c r="H21" s="89">
        <v>36.506338754996349</v>
      </c>
      <c r="I21" s="89">
        <v>38.322695671956581</v>
      </c>
      <c r="J21" s="89">
        <v>40.270072629988441</v>
      </c>
      <c r="K21" s="89">
        <v>42.317688961533825</v>
      </c>
      <c r="L21" s="36"/>
    </row>
    <row r="22" spans="1:12" ht="15" customHeight="1" x14ac:dyDescent="0.25">
      <c r="A22" s="30" t="s">
        <v>459</v>
      </c>
      <c r="B22" s="92">
        <f t="shared" ref="B22:K22" si="3">+SUM(B23:B28)</f>
        <v>628.80499999999995</v>
      </c>
      <c r="C22" s="92">
        <f t="shared" si="3"/>
        <v>641.01</v>
      </c>
      <c r="D22" s="93">
        <f t="shared" si="3"/>
        <v>684.15</v>
      </c>
      <c r="E22" s="92">
        <f t="shared" si="3"/>
        <v>649.6805769379373</v>
      </c>
      <c r="F22" s="92">
        <f t="shared" si="3"/>
        <v>690.25739705475758</v>
      </c>
      <c r="G22" s="92">
        <f t="shared" si="3"/>
        <v>717.05618403624601</v>
      </c>
      <c r="H22" s="92">
        <f t="shared" si="3"/>
        <v>703.9206196145368</v>
      </c>
      <c r="I22" s="92">
        <f t="shared" si="3"/>
        <v>755.53982448276815</v>
      </c>
      <c r="J22" s="92">
        <f t="shared" si="3"/>
        <v>756.44981737431226</v>
      </c>
      <c r="K22" s="92">
        <f t="shared" si="3"/>
        <v>794.9130954091454</v>
      </c>
      <c r="L22" s="40"/>
    </row>
    <row r="23" spans="1:12" ht="15" customHeight="1" x14ac:dyDescent="0.25">
      <c r="A23" s="29" t="s">
        <v>69</v>
      </c>
      <c r="B23" s="89">
        <v>349.75799999999998</v>
      </c>
      <c r="C23" s="89">
        <v>352.65</v>
      </c>
      <c r="D23" s="90">
        <v>381.12</v>
      </c>
      <c r="E23" s="89">
        <v>360.26597004982659</v>
      </c>
      <c r="F23" s="89">
        <v>382.76694665254865</v>
      </c>
      <c r="G23" s="89">
        <v>396.08087239272845</v>
      </c>
      <c r="H23" s="89">
        <v>380.26762065107806</v>
      </c>
      <c r="I23" s="89">
        <v>399.18766978832724</v>
      </c>
      <c r="J23" s="89">
        <v>419.47248682548246</v>
      </c>
      <c r="K23" s="89">
        <v>440.80144549287235</v>
      </c>
      <c r="L23" s="36"/>
    </row>
    <row r="24" spans="1:12" ht="15" customHeight="1" x14ac:dyDescent="0.25">
      <c r="A24" s="29" t="s">
        <v>72</v>
      </c>
      <c r="B24" s="89">
        <v>66.801000000000002</v>
      </c>
      <c r="C24" s="89">
        <v>63.4</v>
      </c>
      <c r="D24" s="90">
        <v>60.53</v>
      </c>
      <c r="E24" s="89">
        <v>63.416809471996565</v>
      </c>
      <c r="F24" s="89">
        <v>67.377605841277088</v>
      </c>
      <c r="G24" s="89">
        <v>72.510532283342471</v>
      </c>
      <c r="H24" s="89">
        <v>85.108002099269044</v>
      </c>
      <c r="I24" s="89">
        <v>105.93845585034578</v>
      </c>
      <c r="J24" s="89">
        <v>73.838799629276878</v>
      </c>
      <c r="K24" s="89">
        <v>77.593288314008561</v>
      </c>
      <c r="L24" s="36"/>
    </row>
    <row r="25" spans="1:12" ht="15" customHeight="1" x14ac:dyDescent="0.25">
      <c r="A25" s="29" t="s">
        <v>75</v>
      </c>
      <c r="B25" s="89">
        <v>110.554</v>
      </c>
      <c r="C25" s="89">
        <v>120.68</v>
      </c>
      <c r="D25" s="90">
        <v>129.22999999999999</v>
      </c>
      <c r="E25" s="89">
        <v>119.85192134217179</v>
      </c>
      <c r="F25" s="89">
        <v>127.33746119912391</v>
      </c>
      <c r="G25" s="89">
        <v>131.76668769627781</v>
      </c>
      <c r="H25" s="89">
        <v>126.50599487080189</v>
      </c>
      <c r="I25" s="89">
        <v>132.80024531214661</v>
      </c>
      <c r="J25" s="89">
        <v>139.5485215804859</v>
      </c>
      <c r="K25" s="89">
        <v>146.64415894018686</v>
      </c>
      <c r="L25" s="36"/>
    </row>
    <row r="26" spans="1:12" ht="15" customHeight="1" x14ac:dyDescent="0.25">
      <c r="A26" s="29" t="s">
        <v>78</v>
      </c>
      <c r="B26" s="89">
        <v>54.49</v>
      </c>
      <c r="C26" s="89">
        <v>55.85</v>
      </c>
      <c r="D26" s="90">
        <v>61.12</v>
      </c>
      <c r="E26" s="89">
        <v>57.009328069734501</v>
      </c>
      <c r="F26" s="89">
        <v>60.569935131391176</v>
      </c>
      <c r="G26" s="89">
        <v>62.676761819221319</v>
      </c>
      <c r="H26" s="89">
        <v>60.174435950740417</v>
      </c>
      <c r="I26" s="89">
        <v>63.168388691299725</v>
      </c>
      <c r="J26" s="89">
        <v>66.378305490118606</v>
      </c>
      <c r="K26" s="89">
        <v>69.753449697846222</v>
      </c>
      <c r="L26" s="36"/>
    </row>
    <row r="27" spans="1:12" ht="15" customHeight="1" x14ac:dyDescent="0.25">
      <c r="A27" s="29" t="s">
        <v>81</v>
      </c>
      <c r="B27" s="89">
        <v>0</v>
      </c>
      <c r="C27" s="89">
        <v>0</v>
      </c>
      <c r="D27" s="90">
        <v>0</v>
      </c>
      <c r="E27" s="89">
        <v>0</v>
      </c>
      <c r="F27" s="89">
        <v>0</v>
      </c>
      <c r="G27" s="89">
        <v>0</v>
      </c>
      <c r="H27" s="89">
        <v>0</v>
      </c>
      <c r="I27" s="89">
        <v>0</v>
      </c>
      <c r="J27" s="89">
        <v>0</v>
      </c>
      <c r="K27" s="89">
        <v>0</v>
      </c>
      <c r="L27" s="36"/>
    </row>
    <row r="28" spans="1:12" ht="15" customHeight="1" x14ac:dyDescent="0.25">
      <c r="A28" s="37" t="s">
        <v>84</v>
      </c>
      <c r="B28" s="89">
        <v>47.201999999999998</v>
      </c>
      <c r="C28" s="89">
        <v>48.43</v>
      </c>
      <c r="D28" s="90">
        <v>52.15</v>
      </c>
      <c r="E28" s="89">
        <v>49.136548004208002</v>
      </c>
      <c r="F28" s="89">
        <v>52.205448230416721</v>
      </c>
      <c r="G28" s="89">
        <v>54.02132984467611</v>
      </c>
      <c r="H28" s="89">
        <v>51.864566042647382</v>
      </c>
      <c r="I28" s="89">
        <v>54.445064840648875</v>
      </c>
      <c r="J28" s="89">
        <v>57.211703848948495</v>
      </c>
      <c r="K28" s="89">
        <v>60.120752964231365</v>
      </c>
      <c r="L28" s="36"/>
    </row>
    <row r="29" spans="1:12" ht="15" customHeight="1" x14ac:dyDescent="0.25">
      <c r="A29" s="30" t="s">
        <v>460</v>
      </c>
      <c r="B29" s="92">
        <f t="shared" ref="B29:K29" si="4">+SUM(B30:B38)</f>
        <v>1730.1299999999997</v>
      </c>
      <c r="C29" s="92">
        <f t="shared" si="4"/>
        <v>1810.51</v>
      </c>
      <c r="D29" s="93">
        <f t="shared" si="4"/>
        <v>1617.7900000000002</v>
      </c>
      <c r="E29" s="92">
        <f t="shared" si="4"/>
        <v>2137.4265611059118</v>
      </c>
      <c r="F29" s="92">
        <f t="shared" si="4"/>
        <v>1793.487385100455</v>
      </c>
      <c r="G29" s="92">
        <f t="shared" si="4"/>
        <v>2043.9990387493337</v>
      </c>
      <c r="H29" s="92">
        <f t="shared" si="4"/>
        <v>2053.4831587354975</v>
      </c>
      <c r="I29" s="92">
        <f t="shared" si="4"/>
        <v>2198.9049285976871</v>
      </c>
      <c r="J29" s="92">
        <f t="shared" si="4"/>
        <v>2388.4143697540726</v>
      </c>
      <c r="K29" s="92">
        <f t="shared" si="4"/>
        <v>2310.3083622673544</v>
      </c>
      <c r="L29" s="40"/>
    </row>
    <row r="30" spans="1:12" ht="15" customHeight="1" x14ac:dyDescent="0.25">
      <c r="A30" s="29" t="s">
        <v>87</v>
      </c>
      <c r="B30" s="89">
        <v>127.29300000000001</v>
      </c>
      <c r="C30" s="89">
        <v>166.66</v>
      </c>
      <c r="D30" s="90">
        <v>164.67</v>
      </c>
      <c r="E30" s="89">
        <v>190.03320423735062</v>
      </c>
      <c r="F30" s="89">
        <v>159.45443962929141</v>
      </c>
      <c r="G30" s="89">
        <v>181.18967104687579</v>
      </c>
      <c r="H30" s="89">
        <v>200.00799815315901</v>
      </c>
      <c r="I30" s="89">
        <v>228.74799567031192</v>
      </c>
      <c r="J30" s="89">
        <v>263.89816775413681</v>
      </c>
      <c r="K30" s="89">
        <v>230.93192747388079</v>
      </c>
      <c r="L30" s="36"/>
    </row>
    <row r="31" spans="1:12" ht="15" customHeight="1" x14ac:dyDescent="0.25">
      <c r="A31" s="29" t="s">
        <v>90</v>
      </c>
      <c r="B31" s="89">
        <v>118.753</v>
      </c>
      <c r="C31" s="89">
        <v>119</v>
      </c>
      <c r="D31" s="90">
        <v>127.12</v>
      </c>
      <c r="E31" s="89">
        <v>151.1873266925009</v>
      </c>
      <c r="F31" s="89">
        <v>126.85935888705639</v>
      </c>
      <c r="G31" s="89">
        <v>144.5170567925872</v>
      </c>
      <c r="H31" s="89">
        <v>146.59230080019447</v>
      </c>
      <c r="I31" s="89">
        <v>157.23940094361538</v>
      </c>
      <c r="J31" s="89">
        <v>161.37147917070266</v>
      </c>
      <c r="K31" s="89">
        <v>165.11939122204362</v>
      </c>
      <c r="L31" s="36"/>
    </row>
    <row r="32" spans="1:12" ht="15" customHeight="1" x14ac:dyDescent="0.25">
      <c r="A32" s="29" t="s">
        <v>93</v>
      </c>
      <c r="B32" s="89">
        <v>493.423</v>
      </c>
      <c r="C32" s="89">
        <v>354.41</v>
      </c>
      <c r="D32" s="90">
        <v>230.16</v>
      </c>
      <c r="E32" s="89">
        <v>446.67289677018897</v>
      </c>
      <c r="F32" s="89">
        <v>374.79753466201828</v>
      </c>
      <c r="G32" s="89">
        <v>498.95990950744914</v>
      </c>
      <c r="H32" s="89">
        <v>431.12741292121939</v>
      </c>
      <c r="I32" s="89">
        <v>438.57062799963501</v>
      </c>
      <c r="J32" s="89">
        <v>453.42482917196753</v>
      </c>
      <c r="K32" s="89">
        <v>457.53801646908516</v>
      </c>
      <c r="L32" s="36"/>
    </row>
    <row r="33" spans="1:12" ht="15" customHeight="1" x14ac:dyDescent="0.25">
      <c r="A33" s="29" t="s">
        <v>96</v>
      </c>
      <c r="B33" s="89">
        <v>15.335000000000001</v>
      </c>
      <c r="C33" s="89">
        <v>14.07</v>
      </c>
      <c r="D33" s="90">
        <v>14.83</v>
      </c>
      <c r="E33" s="89">
        <v>18.329038860761901</v>
      </c>
      <c r="F33" s="89">
        <v>15.379662897416194</v>
      </c>
      <c r="G33" s="89">
        <v>16.187468789743541</v>
      </c>
      <c r="H33" s="89">
        <v>24.852640919022793</v>
      </c>
      <c r="I33" s="89">
        <v>36.383195215844495</v>
      </c>
      <c r="J33" s="89">
        <v>40.822078541207574</v>
      </c>
      <c r="K33" s="89">
        <v>45.305434585066862</v>
      </c>
      <c r="L33" s="36"/>
    </row>
    <row r="34" spans="1:12" ht="15" customHeight="1" x14ac:dyDescent="0.25">
      <c r="A34" s="29" t="s">
        <v>99</v>
      </c>
      <c r="B34" s="89">
        <v>873.06399999999996</v>
      </c>
      <c r="C34" s="89">
        <v>1011.44</v>
      </c>
      <c r="D34" s="90">
        <v>946.75</v>
      </c>
      <c r="E34" s="89">
        <v>1173.1471592785706</v>
      </c>
      <c r="F34" s="89">
        <v>984.37282913894398</v>
      </c>
      <c r="G34" s="89">
        <v>1061.0804142497243</v>
      </c>
      <c r="H34" s="89">
        <v>1107.7283746546161</v>
      </c>
      <c r="I34" s="89">
        <v>1187.8401482116101</v>
      </c>
      <c r="J34" s="89">
        <v>1311.3238608117579</v>
      </c>
      <c r="K34" s="89">
        <v>1246.0057425456964</v>
      </c>
      <c r="L34" s="36"/>
    </row>
    <row r="35" spans="1:12" ht="15" customHeight="1" x14ac:dyDescent="0.25">
      <c r="A35" s="29" t="s">
        <v>102</v>
      </c>
      <c r="B35" s="89">
        <v>7.5330000000000004</v>
      </c>
      <c r="C35" s="89">
        <v>10.79</v>
      </c>
      <c r="D35" s="90">
        <v>10.16</v>
      </c>
      <c r="E35" s="89">
        <v>11.802102721172856</v>
      </c>
      <c r="F35" s="89">
        <v>9.9029939709982031</v>
      </c>
      <c r="G35" s="89">
        <v>12.898141709918963</v>
      </c>
      <c r="H35" s="89">
        <v>13.935265466181219</v>
      </c>
      <c r="I35" s="89">
        <v>14.454156569071973</v>
      </c>
      <c r="J35" s="89">
        <v>15.010477063167524</v>
      </c>
      <c r="K35" s="89">
        <v>15.595433624651506</v>
      </c>
      <c r="L35" s="36"/>
    </row>
    <row r="36" spans="1:12" ht="15" customHeight="1" x14ac:dyDescent="0.25">
      <c r="A36" s="29" t="s">
        <v>105</v>
      </c>
      <c r="B36" s="89">
        <v>29.617000000000001</v>
      </c>
      <c r="C36" s="89">
        <v>32.9</v>
      </c>
      <c r="D36" s="90">
        <v>41.49</v>
      </c>
      <c r="E36" s="89">
        <v>43.095927315276668</v>
      </c>
      <c r="F36" s="89">
        <v>36.161243336081526</v>
      </c>
      <c r="G36" s="89">
        <v>38.06058701062183</v>
      </c>
      <c r="H36" s="89">
        <v>38.082035304957699</v>
      </c>
      <c r="I36" s="89">
        <v>39.976790314554954</v>
      </c>
      <c r="J36" s="89">
        <v>42.008220487970533</v>
      </c>
      <c r="K36" s="89">
        <v>44.144216594078195</v>
      </c>
      <c r="L36" s="36"/>
    </row>
    <row r="37" spans="1:12" ht="15" customHeight="1" x14ac:dyDescent="0.25">
      <c r="A37" s="29" t="s">
        <v>108</v>
      </c>
      <c r="B37" s="89">
        <v>0.44500000000000001</v>
      </c>
      <c r="C37" s="89">
        <v>0.31</v>
      </c>
      <c r="D37" s="90">
        <v>0.43</v>
      </c>
      <c r="E37" s="89">
        <v>0.49101189216690078</v>
      </c>
      <c r="F37" s="89">
        <v>0.41200182058185125</v>
      </c>
      <c r="G37" s="89">
        <v>0.4336419241742081</v>
      </c>
      <c r="H37" s="89">
        <v>0.43388629454147187</v>
      </c>
      <c r="I37" s="89">
        <v>0.45547411734544418</v>
      </c>
      <c r="J37" s="89">
        <v>0.47861914369460784</v>
      </c>
      <c r="K37" s="89">
        <v>0.50295553822322203</v>
      </c>
      <c r="L37" s="36"/>
    </row>
    <row r="38" spans="1:12" ht="15" customHeight="1" x14ac:dyDescent="0.25">
      <c r="A38" s="37" t="s">
        <v>111</v>
      </c>
      <c r="B38" s="89">
        <v>64.667000000000002</v>
      </c>
      <c r="C38" s="89">
        <v>100.93</v>
      </c>
      <c r="D38" s="90">
        <v>82.18</v>
      </c>
      <c r="E38" s="89">
        <v>102.66789333792251</v>
      </c>
      <c r="F38" s="89">
        <v>86.147320758066982</v>
      </c>
      <c r="G38" s="89">
        <v>90.672147718238634</v>
      </c>
      <c r="H38" s="89">
        <v>90.723244221605299</v>
      </c>
      <c r="I38" s="89">
        <v>95.237139555697993</v>
      </c>
      <c r="J38" s="89">
        <v>100.0766376094674</v>
      </c>
      <c r="K38" s="89">
        <v>105.16524421462894</v>
      </c>
      <c r="L38" s="36"/>
    </row>
    <row r="39" spans="1:12" ht="15" customHeight="1" x14ac:dyDescent="0.25">
      <c r="A39" s="30" t="s">
        <v>461</v>
      </c>
      <c r="B39" s="92">
        <f t="shared" ref="B39:K39" si="5">+SUM(B40:B45)</f>
        <v>146.48399999999998</v>
      </c>
      <c r="C39" s="92">
        <f t="shared" si="5"/>
        <v>168.53000000000003</v>
      </c>
      <c r="D39" s="93">
        <f t="shared" si="5"/>
        <v>179.48999999999998</v>
      </c>
      <c r="E39" s="92">
        <f t="shared" si="5"/>
        <v>200.90398611541903</v>
      </c>
      <c r="F39" s="92">
        <f t="shared" si="5"/>
        <v>193.20988003612982</v>
      </c>
      <c r="G39" s="92">
        <f t="shared" si="5"/>
        <v>190.71857415372466</v>
      </c>
      <c r="H39" s="92">
        <f t="shared" si="5"/>
        <v>190.4620178188309</v>
      </c>
      <c r="I39" s="92">
        <f t="shared" si="5"/>
        <v>199.93837220772699</v>
      </c>
      <c r="J39" s="92">
        <f t="shared" si="5"/>
        <v>210.0982884724026</v>
      </c>
      <c r="K39" s="92">
        <f t="shared" si="5"/>
        <v>220.78117674674513</v>
      </c>
      <c r="L39" s="40"/>
    </row>
    <row r="40" spans="1:12" ht="15" customHeight="1" x14ac:dyDescent="0.25">
      <c r="A40" s="29" t="s">
        <v>114</v>
      </c>
      <c r="B40" s="89">
        <v>82.111999999999995</v>
      </c>
      <c r="C40" s="89">
        <v>98.9</v>
      </c>
      <c r="D40" s="90">
        <v>100.63</v>
      </c>
      <c r="E40" s="89">
        <v>114.42374673919493</v>
      </c>
      <c r="F40" s="89">
        <v>110.04161145943344</v>
      </c>
      <c r="G40" s="89">
        <v>108.62270206470185</v>
      </c>
      <c r="H40" s="89">
        <v>108.47658183256591</v>
      </c>
      <c r="I40" s="89">
        <v>113.87378671422</v>
      </c>
      <c r="J40" s="89">
        <v>119.66031045642588</v>
      </c>
      <c r="K40" s="89">
        <v>125.74468999503905</v>
      </c>
      <c r="L40" s="36"/>
    </row>
    <row r="41" spans="1:12" ht="15" customHeight="1" x14ac:dyDescent="0.25">
      <c r="A41" s="29" t="s">
        <v>117</v>
      </c>
      <c r="B41" s="89">
        <v>9.4030000000000005</v>
      </c>
      <c r="C41" s="89">
        <v>12.21</v>
      </c>
      <c r="D41" s="90">
        <v>12.29</v>
      </c>
      <c r="E41" s="89">
        <v>13.77389837346321</v>
      </c>
      <c r="F41" s="89">
        <v>13.246393482893787</v>
      </c>
      <c r="G41" s="89">
        <v>13.075590530175141</v>
      </c>
      <c r="H41" s="89">
        <v>13.058001128629545</v>
      </c>
      <c r="I41" s="89">
        <v>13.707696263242701</v>
      </c>
      <c r="J41" s="89">
        <v>14.404256131557815</v>
      </c>
      <c r="K41" s="89">
        <v>15.136670755433524</v>
      </c>
      <c r="L41" s="36"/>
    </row>
    <row r="42" spans="1:12" ht="15" customHeight="1" x14ac:dyDescent="0.25">
      <c r="A42" s="29" t="s">
        <v>120</v>
      </c>
      <c r="B42" s="89">
        <v>25.483000000000001</v>
      </c>
      <c r="C42" s="89">
        <v>24.15</v>
      </c>
      <c r="D42" s="90">
        <v>30.83</v>
      </c>
      <c r="E42" s="89">
        <v>32.690003386838043</v>
      </c>
      <c r="F42" s="89">
        <v>31.438060313662</v>
      </c>
      <c r="G42" s="89">
        <v>31.032688577101798</v>
      </c>
      <c r="H42" s="89">
        <v>30.990943126358108</v>
      </c>
      <c r="I42" s="89">
        <v>32.532883946237718</v>
      </c>
      <c r="J42" s="89">
        <v>34.186050234891795</v>
      </c>
      <c r="K42" s="89">
        <v>35.924311683168085</v>
      </c>
      <c r="L42" s="36"/>
    </row>
    <row r="43" spans="1:12" ht="15" customHeight="1" x14ac:dyDescent="0.25">
      <c r="A43" s="29" t="s">
        <v>123</v>
      </c>
      <c r="B43" s="89">
        <v>8.4779999999999998</v>
      </c>
      <c r="C43" s="89">
        <v>10.54</v>
      </c>
      <c r="D43" s="90">
        <v>7.64</v>
      </c>
      <c r="E43" s="89">
        <v>10.830445177116545</v>
      </c>
      <c r="F43" s="89">
        <v>10.415666975399892</v>
      </c>
      <c r="G43" s="89">
        <v>10.281364255476179</v>
      </c>
      <c r="H43" s="89">
        <v>10.267533672153096</v>
      </c>
      <c r="I43" s="89">
        <v>10.778390319013772</v>
      </c>
      <c r="J43" s="89">
        <v>11.326096804267122</v>
      </c>
      <c r="K43" s="89">
        <v>11.901995959010911</v>
      </c>
      <c r="L43" s="36"/>
    </row>
    <row r="44" spans="1:12" ht="15" customHeight="1" x14ac:dyDescent="0.25">
      <c r="A44" s="29" t="s">
        <v>126</v>
      </c>
      <c r="B44" s="89">
        <v>1.0169999999999999</v>
      </c>
      <c r="C44" s="89">
        <v>1.18</v>
      </c>
      <c r="D44" s="90">
        <v>1.1599999999999999</v>
      </c>
      <c r="E44" s="89">
        <v>1.3638609220339202</v>
      </c>
      <c r="F44" s="89">
        <v>1.311628555646239</v>
      </c>
      <c r="G44" s="89">
        <v>1.2947160254195189</v>
      </c>
      <c r="H44" s="89">
        <v>1.2929743618207645</v>
      </c>
      <c r="I44" s="89">
        <v>1.3573057356489322</v>
      </c>
      <c r="J44" s="89">
        <v>1.4262775516514641</v>
      </c>
      <c r="K44" s="89">
        <v>1.4987996261684908</v>
      </c>
      <c r="L44" s="36"/>
    </row>
    <row r="45" spans="1:12" ht="15" customHeight="1" x14ac:dyDescent="0.25">
      <c r="A45" s="37" t="s">
        <v>129</v>
      </c>
      <c r="B45" s="89">
        <v>19.991</v>
      </c>
      <c r="C45" s="89">
        <v>21.55</v>
      </c>
      <c r="D45" s="90">
        <v>26.94</v>
      </c>
      <c r="E45" s="89">
        <v>27.82203151677238</v>
      </c>
      <c r="F45" s="89">
        <v>26.756519249094456</v>
      </c>
      <c r="G45" s="89">
        <v>26.411512700850182</v>
      </c>
      <c r="H45" s="89">
        <v>26.375983697303479</v>
      </c>
      <c r="I45" s="89">
        <v>27.68830922936387</v>
      </c>
      <c r="J45" s="89">
        <v>29.095297293608549</v>
      </c>
      <c r="K45" s="89">
        <v>30.574708727925056</v>
      </c>
      <c r="L45" s="36"/>
    </row>
    <row r="46" spans="1:12" ht="15" customHeight="1" x14ac:dyDescent="0.25">
      <c r="A46" s="30" t="s">
        <v>462</v>
      </c>
      <c r="B46" s="92">
        <f t="shared" ref="B46:K46" si="6">+SUM(B47:B52)</f>
        <v>294.48399999999998</v>
      </c>
      <c r="C46" s="92">
        <f t="shared" si="6"/>
        <v>326.56</v>
      </c>
      <c r="D46" s="93">
        <f t="shared" si="6"/>
        <v>314.38</v>
      </c>
      <c r="E46" s="92">
        <f t="shared" si="6"/>
        <v>310.45809661710405</v>
      </c>
      <c r="F46" s="92">
        <f t="shared" si="6"/>
        <v>265.20426762357289</v>
      </c>
      <c r="G46" s="92">
        <f t="shared" si="6"/>
        <v>350.10930777141141</v>
      </c>
      <c r="H46" s="92">
        <f t="shared" si="6"/>
        <v>307.46186924640136</v>
      </c>
      <c r="I46" s="92">
        <f t="shared" si="6"/>
        <v>322.75950006759109</v>
      </c>
      <c r="J46" s="92">
        <f t="shared" si="6"/>
        <v>339.16060135748421</v>
      </c>
      <c r="K46" s="92">
        <f t="shared" si="6"/>
        <v>356.40593370980719</v>
      </c>
      <c r="L46" s="40"/>
    </row>
    <row r="47" spans="1:12" ht="15" customHeight="1" x14ac:dyDescent="0.25">
      <c r="A47" s="29" t="s">
        <v>132</v>
      </c>
      <c r="B47" s="89">
        <v>75.594999999999999</v>
      </c>
      <c r="C47" s="89">
        <v>88.89</v>
      </c>
      <c r="D47" s="90">
        <v>84.36</v>
      </c>
      <c r="E47" s="89">
        <v>82.589226973739443</v>
      </c>
      <c r="F47" s="89">
        <v>70.550633698502494</v>
      </c>
      <c r="G47" s="89">
        <v>124.62497198316152</v>
      </c>
      <c r="H47" s="89">
        <v>81.792159333757482</v>
      </c>
      <c r="I47" s="89">
        <v>85.861692445692753</v>
      </c>
      <c r="J47" s="89">
        <v>90.224774909349307</v>
      </c>
      <c r="K47" s="89">
        <v>94.812442885811123</v>
      </c>
      <c r="L47" s="36"/>
    </row>
    <row r="48" spans="1:12" ht="15" customHeight="1" x14ac:dyDescent="0.25">
      <c r="A48" s="29" t="s">
        <v>135</v>
      </c>
      <c r="B48" s="89">
        <v>90.747</v>
      </c>
      <c r="C48" s="89">
        <v>102.99</v>
      </c>
      <c r="D48" s="90">
        <v>97.73</v>
      </c>
      <c r="E48" s="89">
        <v>96.735052817436213</v>
      </c>
      <c r="F48" s="89">
        <v>82.63449758766069</v>
      </c>
      <c r="G48" s="89">
        <v>95.722768828050121</v>
      </c>
      <c r="H48" s="89">
        <v>95.801463981724723</v>
      </c>
      <c r="I48" s="89">
        <v>100.56802391877967</v>
      </c>
      <c r="J48" s="89">
        <v>105.67841213809123</v>
      </c>
      <c r="K48" s="89">
        <v>111.05185272197035</v>
      </c>
      <c r="L48" s="36"/>
    </row>
    <row r="49" spans="1:12" ht="15" customHeight="1" x14ac:dyDescent="0.25">
      <c r="A49" s="29" t="s">
        <v>138</v>
      </c>
      <c r="B49" s="89">
        <v>46.838000000000001</v>
      </c>
      <c r="C49" s="89">
        <v>45.56</v>
      </c>
      <c r="D49" s="90">
        <v>50.95</v>
      </c>
      <c r="E49" s="89">
        <v>47.575802239271852</v>
      </c>
      <c r="F49" s="89">
        <v>40.640930054503549</v>
      </c>
      <c r="G49" s="89">
        <v>47.077945242388786</v>
      </c>
      <c r="H49" s="89">
        <v>47.116648741889399</v>
      </c>
      <c r="I49" s="89">
        <v>49.460916991320566</v>
      </c>
      <c r="J49" s="89">
        <v>51.974285333060365</v>
      </c>
      <c r="K49" s="89">
        <v>54.617026915530772</v>
      </c>
      <c r="L49" s="36"/>
    </row>
    <row r="50" spans="1:12" ht="15" customHeight="1" x14ac:dyDescent="0.25">
      <c r="A50" s="29" t="s">
        <v>141</v>
      </c>
      <c r="B50" s="89">
        <v>58.292000000000002</v>
      </c>
      <c r="C50" s="89">
        <v>63.13</v>
      </c>
      <c r="D50" s="90">
        <v>57.72</v>
      </c>
      <c r="E50" s="89">
        <v>59.455481518735077</v>
      </c>
      <c r="F50" s="89">
        <v>50.788971536567473</v>
      </c>
      <c r="G50" s="89">
        <v>58.833309614448822</v>
      </c>
      <c r="H50" s="89">
        <v>58.881677378962728</v>
      </c>
      <c r="I50" s="89">
        <v>61.811309482233078</v>
      </c>
      <c r="J50" s="89">
        <v>64.952265976051962</v>
      </c>
      <c r="K50" s="89">
        <v>68.254900212782957</v>
      </c>
      <c r="L50" s="36"/>
    </row>
    <row r="51" spans="1:12" ht="15" customHeight="1" x14ac:dyDescent="0.25">
      <c r="A51" s="29" t="s">
        <v>144</v>
      </c>
      <c r="B51" s="89">
        <v>0.10299999999999999</v>
      </c>
      <c r="C51" s="89">
        <v>0.08</v>
      </c>
      <c r="D51" s="90">
        <v>7.0000000000000007E-2</v>
      </c>
      <c r="E51" s="89">
        <v>8.3968230924294562E-2</v>
      </c>
      <c r="F51" s="89">
        <v>7.172862756222198E-2</v>
      </c>
      <c r="G51" s="89">
        <v>8.3089545346460084E-2</v>
      </c>
      <c r="H51" s="89">
        <v>8.3157854533708289E-2</v>
      </c>
      <c r="I51" s="89">
        <v>8.7295337212964966E-2</v>
      </c>
      <c r="J51" s="89">
        <v>9.1731270678797536E-2</v>
      </c>
      <c r="K51" s="89">
        <v>9.6395539593362181E-2</v>
      </c>
      <c r="L51" s="36"/>
    </row>
    <row r="52" spans="1:12" ht="15" customHeight="1" x14ac:dyDescent="0.25">
      <c r="A52" s="37" t="s">
        <v>147</v>
      </c>
      <c r="B52" s="89">
        <v>22.908999999999999</v>
      </c>
      <c r="C52" s="89">
        <v>25.91</v>
      </c>
      <c r="D52" s="90">
        <v>23.55</v>
      </c>
      <c r="E52" s="89">
        <v>24.018564836997125</v>
      </c>
      <c r="F52" s="89">
        <v>20.517506118776453</v>
      </c>
      <c r="G52" s="89">
        <v>23.767222558015689</v>
      </c>
      <c r="H52" s="89">
        <v>23.786761955533343</v>
      </c>
      <c r="I52" s="89">
        <v>24.970261892352021</v>
      </c>
      <c r="J52" s="89">
        <v>26.239131730252566</v>
      </c>
      <c r="K52" s="89">
        <v>27.573315434118687</v>
      </c>
      <c r="L52" s="36"/>
    </row>
    <row r="53" spans="1:12" ht="15" customHeight="1" x14ac:dyDescent="0.25">
      <c r="A53" s="30" t="s">
        <v>463</v>
      </c>
      <c r="B53" s="92">
        <f t="shared" ref="B53:K53" si="7">+SUM(B54:B59)</f>
        <v>947.08399999999995</v>
      </c>
      <c r="C53" s="92">
        <f t="shared" si="7"/>
        <v>1171.55</v>
      </c>
      <c r="D53" s="93">
        <f t="shared" si="7"/>
        <v>1291.78</v>
      </c>
      <c r="E53" s="92">
        <f t="shared" si="7"/>
        <v>1457.6506818965204</v>
      </c>
      <c r="F53" s="92">
        <f t="shared" si="7"/>
        <v>1628.1769355732226</v>
      </c>
      <c r="G53" s="92">
        <f t="shared" si="7"/>
        <v>1568.9829659050811</v>
      </c>
      <c r="H53" s="92">
        <f t="shared" si="7"/>
        <v>1555.8214239438403</v>
      </c>
      <c r="I53" s="92">
        <f t="shared" si="7"/>
        <v>1642.492019693773</v>
      </c>
      <c r="J53" s="92">
        <f t="shared" si="7"/>
        <v>1713.1735765430533</v>
      </c>
      <c r="K53" s="92">
        <f t="shared" si="7"/>
        <v>1795.451949243359</v>
      </c>
      <c r="L53" s="40"/>
    </row>
    <row r="54" spans="1:12" ht="15" customHeight="1" x14ac:dyDescent="0.25">
      <c r="A54" s="29" t="s">
        <v>150</v>
      </c>
      <c r="B54" s="89">
        <v>149.51900000000001</v>
      </c>
      <c r="C54" s="89">
        <v>177.15</v>
      </c>
      <c r="D54" s="90">
        <v>188.96</v>
      </c>
      <c r="E54" s="89">
        <v>220.38584273217887</v>
      </c>
      <c r="F54" s="89">
        <v>244.69551750980534</v>
      </c>
      <c r="G54" s="89">
        <v>233.21410240317044</v>
      </c>
      <c r="H54" s="89">
        <v>230.07076403190007</v>
      </c>
      <c r="I54" s="89">
        <v>241.5178342638464</v>
      </c>
      <c r="J54" s="89">
        <v>253.79062085029062</v>
      </c>
      <c r="K54" s="89">
        <v>266.69513743313661</v>
      </c>
      <c r="L54" s="36"/>
    </row>
    <row r="55" spans="1:12" ht="15" customHeight="1" x14ac:dyDescent="0.25">
      <c r="A55" s="29" t="s">
        <v>153</v>
      </c>
      <c r="B55" s="89">
        <v>251.46100000000001</v>
      </c>
      <c r="C55" s="89">
        <v>285.98</v>
      </c>
      <c r="D55" s="90">
        <v>326.04000000000002</v>
      </c>
      <c r="E55" s="89">
        <v>369.06184071924685</v>
      </c>
      <c r="F55" s="89">
        <v>413.15123116598215</v>
      </c>
      <c r="G55" s="89">
        <v>395.58751122817182</v>
      </c>
      <c r="H55" s="89">
        <v>393.28890989801209</v>
      </c>
      <c r="I55" s="89">
        <v>414.39893133074037</v>
      </c>
      <c r="J55" s="89">
        <v>435.95258726521735</v>
      </c>
      <c r="K55" s="89">
        <v>458.8495108819252</v>
      </c>
      <c r="L55" s="36"/>
    </row>
    <row r="56" spans="1:12" ht="15" customHeight="1" x14ac:dyDescent="0.25">
      <c r="A56" s="29" t="s">
        <v>156</v>
      </c>
      <c r="B56" s="89">
        <v>508.72300000000001</v>
      </c>
      <c r="C56" s="89">
        <v>643.87</v>
      </c>
      <c r="D56" s="90">
        <v>722.4</v>
      </c>
      <c r="E56" s="89">
        <v>801.39385570232901</v>
      </c>
      <c r="F56" s="89">
        <v>894.97665730062192</v>
      </c>
      <c r="G56" s="89">
        <v>865.95837066149056</v>
      </c>
      <c r="H56" s="89">
        <v>858.016659655181</v>
      </c>
      <c r="I56" s="89">
        <v>906.31002727599321</v>
      </c>
      <c r="J56" s="89">
        <v>941.79469231985956</v>
      </c>
      <c r="K56" s="89">
        <v>986.70966895393008</v>
      </c>
      <c r="L56" s="36"/>
    </row>
    <row r="57" spans="1:12" ht="15" customHeight="1" x14ac:dyDescent="0.25">
      <c r="A57" s="29" t="s">
        <v>159</v>
      </c>
      <c r="B57" s="89">
        <v>14.484</v>
      </c>
      <c r="C57" s="89">
        <v>16.53</v>
      </c>
      <c r="D57" s="90">
        <v>18.53</v>
      </c>
      <c r="E57" s="89">
        <v>21.175682888904756</v>
      </c>
      <c r="F57" s="89">
        <v>24.686467973108176</v>
      </c>
      <c r="G57" s="89">
        <v>25.933280933505827</v>
      </c>
      <c r="H57" s="89">
        <v>26.80625456131532</v>
      </c>
      <c r="I57" s="89">
        <v>30.256141587785031</v>
      </c>
      <c r="J57" s="89">
        <v>29.085367229940129</v>
      </c>
      <c r="K57" s="89">
        <v>27.975292388495063</v>
      </c>
      <c r="L57" s="36"/>
    </row>
    <row r="58" spans="1:12" ht="15" customHeight="1" x14ac:dyDescent="0.25">
      <c r="A58" s="29" t="s">
        <v>162</v>
      </c>
      <c r="B58" s="89">
        <v>1E-3</v>
      </c>
      <c r="C58" s="89">
        <v>0</v>
      </c>
      <c r="D58" s="90">
        <v>0</v>
      </c>
      <c r="E58" s="89">
        <v>4.2741165204474311E-4</v>
      </c>
      <c r="F58" s="89">
        <v>4.7455732224100142E-4</v>
      </c>
      <c r="G58" s="89">
        <v>4.5229050810402521E-4</v>
      </c>
      <c r="H58" s="89">
        <v>4.4619438400846355E-4</v>
      </c>
      <c r="I58" s="89">
        <v>4.6839459042033395E-4</v>
      </c>
      <c r="J58" s="89">
        <v>4.9219617370297364E-4</v>
      </c>
      <c r="K58" s="89">
        <v>5.1722292080766711E-4</v>
      </c>
      <c r="L58" s="36"/>
    </row>
    <row r="59" spans="1:12" ht="15" customHeight="1" x14ac:dyDescent="0.25">
      <c r="A59" s="37" t="s">
        <v>164</v>
      </c>
      <c r="B59" s="89">
        <v>22.896000000000001</v>
      </c>
      <c r="C59" s="89">
        <v>48.02</v>
      </c>
      <c r="D59" s="90">
        <v>35.85</v>
      </c>
      <c r="E59" s="89">
        <v>45.633032442209043</v>
      </c>
      <c r="F59" s="89">
        <v>50.666587066382753</v>
      </c>
      <c r="G59" s="89">
        <v>48.289248388234356</v>
      </c>
      <c r="H59" s="89">
        <v>47.638389603047614</v>
      </c>
      <c r="I59" s="89">
        <v>50.008616840817375</v>
      </c>
      <c r="J59" s="89">
        <v>52.549816681571684</v>
      </c>
      <c r="K59" s="89">
        <v>55.221822362951379</v>
      </c>
      <c r="L59" s="36"/>
    </row>
    <row r="60" spans="1:12" ht="15" customHeight="1" x14ac:dyDescent="0.25">
      <c r="A60" s="30" t="s">
        <v>464</v>
      </c>
      <c r="B60" s="92">
        <f t="shared" ref="B60:K60" si="8">+SUM(B61:B66)</f>
        <v>454.839</v>
      </c>
      <c r="C60" s="92">
        <f t="shared" si="8"/>
        <v>479.33000000000004</v>
      </c>
      <c r="D60" s="93">
        <f t="shared" si="8"/>
        <v>446.73999999999995</v>
      </c>
      <c r="E60" s="92">
        <f t="shared" si="8"/>
        <v>471.34530311405229</v>
      </c>
      <c r="F60" s="92">
        <f t="shared" si="8"/>
        <v>410.44971560693193</v>
      </c>
      <c r="G60" s="92">
        <f t="shared" si="8"/>
        <v>446.97910830375605</v>
      </c>
      <c r="H60" s="92">
        <f t="shared" si="8"/>
        <v>446.56289645167561</v>
      </c>
      <c r="I60" s="92">
        <f t="shared" si="8"/>
        <v>468.78143803897137</v>
      </c>
      <c r="J60" s="92">
        <f t="shared" si="8"/>
        <v>492.60267907599388</v>
      </c>
      <c r="K60" s="92">
        <f t="shared" si="8"/>
        <v>517.65009579924754</v>
      </c>
      <c r="L60" s="40"/>
    </row>
    <row r="61" spans="1:12" ht="15" customHeight="1" x14ac:dyDescent="0.25">
      <c r="A61" s="29" t="s">
        <v>166</v>
      </c>
      <c r="B61" s="89">
        <v>86.548000000000002</v>
      </c>
      <c r="C61" s="89">
        <v>93.4</v>
      </c>
      <c r="D61" s="90">
        <v>76.13</v>
      </c>
      <c r="E61" s="89">
        <v>87.407035895080895</v>
      </c>
      <c r="F61" s="89">
        <v>76.114459586541841</v>
      </c>
      <c r="G61" s="89">
        <v>82.888529292088919</v>
      </c>
      <c r="H61" s="89">
        <v>82.811346292588553</v>
      </c>
      <c r="I61" s="89">
        <v>86.931588605870274</v>
      </c>
      <c r="J61" s="89">
        <v>91.349038099123362</v>
      </c>
      <c r="K61" s="89">
        <v>95.99387159623096</v>
      </c>
      <c r="L61" s="36"/>
    </row>
    <row r="62" spans="1:12" ht="15" customHeight="1" x14ac:dyDescent="0.25">
      <c r="A62" s="29" t="s">
        <v>168</v>
      </c>
      <c r="B62" s="89">
        <v>301.08800000000002</v>
      </c>
      <c r="C62" s="89">
        <v>316.04000000000002</v>
      </c>
      <c r="D62" s="90">
        <v>302.33999999999997</v>
      </c>
      <c r="E62" s="89">
        <v>313.84176883753486</v>
      </c>
      <c r="F62" s="89">
        <v>273.29489423971785</v>
      </c>
      <c r="G62" s="89">
        <v>297.61771901974566</v>
      </c>
      <c r="H62" s="89">
        <v>297.34058744973731</v>
      </c>
      <c r="I62" s="89">
        <v>312.13463832216098</v>
      </c>
      <c r="J62" s="89">
        <v>327.99583471803425</v>
      </c>
      <c r="K62" s="89">
        <v>344.67347108632254</v>
      </c>
      <c r="L62" s="36"/>
    </row>
    <row r="63" spans="1:12" ht="15" customHeight="1" x14ac:dyDescent="0.25">
      <c r="A63" s="29" t="s">
        <v>170</v>
      </c>
      <c r="B63" s="89">
        <v>45.317</v>
      </c>
      <c r="C63" s="89">
        <v>47.82</v>
      </c>
      <c r="D63" s="90">
        <v>45.01</v>
      </c>
      <c r="E63" s="89">
        <v>47.153678909542172</v>
      </c>
      <c r="F63" s="89">
        <v>41.061646250369016</v>
      </c>
      <c r="G63" s="89">
        <v>44.716069541757626</v>
      </c>
      <c r="H63" s="89">
        <v>44.674431447770729</v>
      </c>
      <c r="I63" s="89">
        <v>46.897188243953643</v>
      </c>
      <c r="J63" s="89">
        <v>49.280280095438094</v>
      </c>
      <c r="K63" s="89">
        <v>51.786039329440719</v>
      </c>
      <c r="L63" s="36"/>
    </row>
    <row r="64" spans="1:12" ht="15" customHeight="1" x14ac:dyDescent="0.25">
      <c r="A64" s="29" t="s">
        <v>172</v>
      </c>
      <c r="B64" s="89">
        <v>3.0009999999999999</v>
      </c>
      <c r="C64" s="89">
        <v>2.27</v>
      </c>
      <c r="D64" s="90">
        <v>2.2400000000000002</v>
      </c>
      <c r="E64" s="89">
        <v>2.5637276400469884</v>
      </c>
      <c r="F64" s="89">
        <v>2.2325061346719197</v>
      </c>
      <c r="G64" s="89">
        <v>2.431195743144198</v>
      </c>
      <c r="H64" s="89">
        <v>2.4289318957646997</v>
      </c>
      <c r="I64" s="89">
        <v>2.5497823398288477</v>
      </c>
      <c r="J64" s="89">
        <v>2.6793501400452819</v>
      </c>
      <c r="K64" s="89">
        <v>2.8155873193296217</v>
      </c>
      <c r="L64" s="36"/>
    </row>
    <row r="65" spans="1:12" ht="15" customHeight="1" x14ac:dyDescent="0.25">
      <c r="A65" s="29" t="s">
        <v>174</v>
      </c>
      <c r="B65" s="89">
        <v>0</v>
      </c>
      <c r="C65" s="89">
        <v>0</v>
      </c>
      <c r="D65" s="90">
        <v>0</v>
      </c>
      <c r="E65" s="89">
        <v>0</v>
      </c>
      <c r="F65" s="89">
        <v>0</v>
      </c>
      <c r="G65" s="89">
        <v>0</v>
      </c>
      <c r="H65" s="89">
        <v>0</v>
      </c>
      <c r="I65" s="89">
        <v>0</v>
      </c>
      <c r="J65" s="89">
        <v>0</v>
      </c>
      <c r="K65" s="89">
        <v>0</v>
      </c>
      <c r="L65" s="36"/>
    </row>
    <row r="66" spans="1:12" ht="15" customHeight="1" x14ac:dyDescent="0.25">
      <c r="A66" s="37" t="s">
        <v>176</v>
      </c>
      <c r="B66" s="89">
        <v>18.885000000000002</v>
      </c>
      <c r="C66" s="89">
        <v>19.8</v>
      </c>
      <c r="D66" s="90">
        <v>21.02</v>
      </c>
      <c r="E66" s="89">
        <v>20.379091831847347</v>
      </c>
      <c r="F66" s="89">
        <v>17.746209395631336</v>
      </c>
      <c r="G66" s="89">
        <v>19.325594707019619</v>
      </c>
      <c r="H66" s="89">
        <v>19.307599365814323</v>
      </c>
      <c r="I66" s="89">
        <v>20.268240527157683</v>
      </c>
      <c r="J66" s="89">
        <v>21.298176023352891</v>
      </c>
      <c r="K66" s="89">
        <v>22.381126467923718</v>
      </c>
      <c r="L66" s="36"/>
    </row>
    <row r="67" spans="1:12" ht="15" customHeight="1" x14ac:dyDescent="0.25">
      <c r="A67" s="30" t="s">
        <v>465</v>
      </c>
      <c r="B67" s="92">
        <f t="shared" ref="B67:K67" si="9">+SUM(B68:B75)</f>
        <v>1556.1969999999999</v>
      </c>
      <c r="C67" s="92">
        <f t="shared" si="9"/>
        <v>1698.3999999999999</v>
      </c>
      <c r="D67" s="93">
        <f t="shared" si="9"/>
        <v>1755.8899999999999</v>
      </c>
      <c r="E67" s="92">
        <f t="shared" si="9"/>
        <v>1873.4653603613767</v>
      </c>
      <c r="F67" s="92">
        <f t="shared" si="9"/>
        <v>1722.4526358406977</v>
      </c>
      <c r="G67" s="92">
        <f t="shared" si="9"/>
        <v>1792.7085163282086</v>
      </c>
      <c r="H67" s="92">
        <f t="shared" si="9"/>
        <v>1802.3553263227182</v>
      </c>
      <c r="I67" s="92">
        <f t="shared" si="9"/>
        <v>1914.0449230212046</v>
      </c>
      <c r="J67" s="92">
        <f t="shared" si="9"/>
        <v>2022.9823492550554</v>
      </c>
      <c r="K67" s="92">
        <f t="shared" si="9"/>
        <v>2115.5543340327008</v>
      </c>
      <c r="L67" s="40"/>
    </row>
    <row r="68" spans="1:12" ht="15" customHeight="1" x14ac:dyDescent="0.25">
      <c r="A68" s="29" t="s">
        <v>178</v>
      </c>
      <c r="B68" s="89">
        <v>632.779</v>
      </c>
      <c r="C68" s="89">
        <v>684.09</v>
      </c>
      <c r="D68" s="90">
        <v>693.44</v>
      </c>
      <c r="E68" s="89">
        <v>751.67229754766731</v>
      </c>
      <c r="F68" s="89">
        <v>691.08292984380103</v>
      </c>
      <c r="G68" s="89">
        <v>718.70930553282437</v>
      </c>
      <c r="H68" s="89">
        <v>719.14334964235957</v>
      </c>
      <c r="I68" s="89">
        <v>754.92401245204985</v>
      </c>
      <c r="J68" s="89">
        <v>793.28565693286521</v>
      </c>
      <c r="K68" s="89">
        <v>833.62193051352983</v>
      </c>
      <c r="L68" s="36"/>
    </row>
    <row r="69" spans="1:12" ht="15" customHeight="1" x14ac:dyDescent="0.25">
      <c r="A69" s="29" t="s">
        <v>180</v>
      </c>
      <c r="B69" s="89">
        <v>364.45499999999998</v>
      </c>
      <c r="C69" s="89">
        <v>407.65</v>
      </c>
      <c r="D69" s="90">
        <v>410.5</v>
      </c>
      <c r="E69" s="89">
        <v>442.18645861972419</v>
      </c>
      <c r="F69" s="89">
        <v>406.5435354703821</v>
      </c>
      <c r="G69" s="89">
        <v>422.79531070578986</v>
      </c>
      <c r="H69" s="89">
        <v>423.74064594736564</v>
      </c>
      <c r="I69" s="89">
        <v>454.09934579502777</v>
      </c>
      <c r="J69" s="89">
        <v>476.6663604038439</v>
      </c>
      <c r="K69" s="89">
        <v>500.3949905884881</v>
      </c>
      <c r="L69" s="36"/>
    </row>
    <row r="70" spans="1:12" ht="15" customHeight="1" x14ac:dyDescent="0.25">
      <c r="A70" s="29" t="s">
        <v>182</v>
      </c>
      <c r="B70" s="89">
        <v>0.747</v>
      </c>
      <c r="C70" s="89">
        <v>0.96</v>
      </c>
      <c r="D70" s="90">
        <v>1</v>
      </c>
      <c r="E70" s="89">
        <v>1.0121712181866247</v>
      </c>
      <c r="F70" s="89">
        <v>0.93058405005756295</v>
      </c>
      <c r="G70" s="89">
        <v>0.9677845993214752</v>
      </c>
      <c r="H70" s="89">
        <v>0.96836906539336354</v>
      </c>
      <c r="I70" s="89">
        <v>1.0165498446794492</v>
      </c>
      <c r="J70" s="89">
        <v>1.0682060684786596</v>
      </c>
      <c r="K70" s="89">
        <v>1.1225212471814656</v>
      </c>
      <c r="L70" s="36"/>
    </row>
    <row r="71" spans="1:12" ht="15" customHeight="1" x14ac:dyDescent="0.25">
      <c r="A71" s="29" t="s">
        <v>184</v>
      </c>
      <c r="B71" s="89">
        <v>213.54400000000001</v>
      </c>
      <c r="C71" s="89">
        <v>222.03</v>
      </c>
      <c r="D71" s="90">
        <v>215.62</v>
      </c>
      <c r="E71" s="89">
        <v>243.48719034200991</v>
      </c>
      <c r="F71" s="89">
        <v>223.86063904439769</v>
      </c>
      <c r="G71" s="89">
        <v>232.80957679000687</v>
      </c>
      <c r="H71" s="89">
        <v>232.9501755337148</v>
      </c>
      <c r="I71" s="89">
        <v>244.54050962548547</v>
      </c>
      <c r="J71" s="89">
        <v>256.96689418429708</v>
      </c>
      <c r="K71" s="89">
        <v>270.03291504879468</v>
      </c>
      <c r="L71" s="36"/>
    </row>
    <row r="72" spans="1:12" ht="15" customHeight="1" x14ac:dyDescent="0.25">
      <c r="A72" s="29" t="s">
        <v>186</v>
      </c>
      <c r="B72" s="89">
        <v>147.37100000000001</v>
      </c>
      <c r="C72" s="89">
        <v>162.63</v>
      </c>
      <c r="D72" s="90">
        <v>155.84</v>
      </c>
      <c r="E72" s="89">
        <v>174.18206592215569</v>
      </c>
      <c r="F72" s="89">
        <v>160.14192998258781</v>
      </c>
      <c r="G72" s="89">
        <v>167.94368139361484</v>
      </c>
      <c r="H72" s="89">
        <v>175.91926072844845</v>
      </c>
      <c r="I72" s="89">
        <v>197.41057303114863</v>
      </c>
      <c r="J72" s="89">
        <v>219.62496606803376</v>
      </c>
      <c r="K72" s="89">
        <v>221.00993214195091</v>
      </c>
      <c r="L72" s="36"/>
    </row>
    <row r="73" spans="1:12" ht="15" customHeight="1" x14ac:dyDescent="0.25">
      <c r="A73" s="29" t="s">
        <v>188</v>
      </c>
      <c r="B73" s="89">
        <v>53.448999999999998</v>
      </c>
      <c r="C73" s="89">
        <v>54.34</v>
      </c>
      <c r="D73" s="90">
        <v>56.23</v>
      </c>
      <c r="E73" s="89">
        <v>61.328153319450315</v>
      </c>
      <c r="F73" s="89">
        <v>56.384730441962112</v>
      </c>
      <c r="G73" s="89">
        <v>58.638737420062448</v>
      </c>
      <c r="H73" s="89">
        <v>58.674150623108282</v>
      </c>
      <c r="I73" s="89">
        <v>61.593457323412856</v>
      </c>
      <c r="J73" s="89">
        <v>64.723343607610389</v>
      </c>
      <c r="K73" s="89">
        <v>68.014337806227132</v>
      </c>
      <c r="L73" s="36"/>
    </row>
    <row r="74" spans="1:12" ht="15" customHeight="1" x14ac:dyDescent="0.25">
      <c r="A74" s="29" t="s">
        <v>190</v>
      </c>
      <c r="B74" s="89">
        <v>13.397</v>
      </c>
      <c r="C74" s="89">
        <v>18.36</v>
      </c>
      <c r="D74" s="90">
        <v>15.21</v>
      </c>
      <c r="E74" s="89">
        <v>17.561376285397561</v>
      </c>
      <c r="F74" s="89">
        <v>16.145822341726472</v>
      </c>
      <c r="G74" s="89">
        <v>16.791259429749434</v>
      </c>
      <c r="H74" s="89">
        <v>16.801400034846733</v>
      </c>
      <c r="I74" s="89">
        <v>17.637346344684037</v>
      </c>
      <c r="J74" s="89">
        <v>18.53359232295427</v>
      </c>
      <c r="K74" s="89">
        <v>19.475971709040227</v>
      </c>
      <c r="L74" s="36"/>
    </row>
    <row r="75" spans="1:12" ht="15" customHeight="1" x14ac:dyDescent="0.25">
      <c r="A75" s="37" t="s">
        <v>192</v>
      </c>
      <c r="B75" s="89">
        <v>130.45500000000001</v>
      </c>
      <c r="C75" s="89">
        <v>148.34</v>
      </c>
      <c r="D75" s="90">
        <v>208.05</v>
      </c>
      <c r="E75" s="89">
        <v>182.03564710678512</v>
      </c>
      <c r="F75" s="89">
        <v>167.36246466578288</v>
      </c>
      <c r="G75" s="89">
        <v>174.05286045683917</v>
      </c>
      <c r="H75" s="89">
        <v>174.1579747474814</v>
      </c>
      <c r="I75" s="89">
        <v>182.82312860471612</v>
      </c>
      <c r="J75" s="89">
        <v>192.11332966697196</v>
      </c>
      <c r="K75" s="89">
        <v>201.88173497748826</v>
      </c>
      <c r="L75" s="36"/>
    </row>
    <row r="76" spans="1:12" ht="15" customHeight="1" x14ac:dyDescent="0.25">
      <c r="A76" s="30" t="s">
        <v>466</v>
      </c>
      <c r="B76" s="92">
        <f t="shared" ref="B76:K76" si="10">+SUM(B77:B85)</f>
        <v>3151.2179999999994</v>
      </c>
      <c r="C76" s="92">
        <f t="shared" si="10"/>
        <v>3386.6</v>
      </c>
      <c r="D76" s="93">
        <f t="shared" si="10"/>
        <v>3678.55</v>
      </c>
      <c r="E76" s="92">
        <f t="shared" si="10"/>
        <v>3975.4962917632097</v>
      </c>
      <c r="F76" s="92">
        <f t="shared" si="10"/>
        <v>4207.9808301127123</v>
      </c>
      <c r="G76" s="92">
        <f t="shared" si="10"/>
        <v>4292.554291960204</v>
      </c>
      <c r="H76" s="92">
        <f t="shared" si="10"/>
        <v>4486.3738623539748</v>
      </c>
      <c r="I76" s="92">
        <f t="shared" si="10"/>
        <v>4707.2667708782446</v>
      </c>
      <c r="J76" s="92">
        <f t="shared" si="10"/>
        <v>4942.2926737166372</v>
      </c>
      <c r="K76" s="92">
        <f t="shared" si="10"/>
        <v>5181.7337490363752</v>
      </c>
      <c r="L76" s="40"/>
    </row>
    <row r="77" spans="1:12" ht="15" customHeight="1" x14ac:dyDescent="0.25">
      <c r="A77" s="29" t="s">
        <v>194</v>
      </c>
      <c r="B77" s="89">
        <v>581.12099999999998</v>
      </c>
      <c r="C77" s="89">
        <v>630.67999999999995</v>
      </c>
      <c r="D77" s="90">
        <v>753.87</v>
      </c>
      <c r="E77" s="89">
        <v>764.9017509281656</v>
      </c>
      <c r="F77" s="89">
        <v>818.55666203082012</v>
      </c>
      <c r="G77" s="89">
        <v>835.51076587997863</v>
      </c>
      <c r="H77" s="89">
        <v>869.97498126018934</v>
      </c>
      <c r="I77" s="89">
        <v>906.95370448030144</v>
      </c>
      <c r="J77" s="90">
        <v>950.11820342045792</v>
      </c>
      <c r="K77" s="91">
        <v>998.34353374526825</v>
      </c>
      <c r="L77" s="36"/>
    </row>
    <row r="78" spans="1:12" ht="15" customHeight="1" x14ac:dyDescent="0.25">
      <c r="A78" s="29" t="s">
        <v>196</v>
      </c>
      <c r="B78" s="89">
        <v>1865.421</v>
      </c>
      <c r="C78" s="89">
        <v>1981.61</v>
      </c>
      <c r="D78" s="90">
        <v>2109.0500000000002</v>
      </c>
      <c r="E78" s="89">
        <v>2317.6903894751358</v>
      </c>
      <c r="F78" s="89">
        <v>2446.7853913982499</v>
      </c>
      <c r="G78" s="89">
        <v>2495.4907263846235</v>
      </c>
      <c r="H78" s="89">
        <v>2605.2216020784608</v>
      </c>
      <c r="I78" s="89">
        <v>2734.8432633715097</v>
      </c>
      <c r="J78" s="90">
        <v>2873.8149787358743</v>
      </c>
      <c r="K78" s="89">
        <v>3019.9401307406233</v>
      </c>
      <c r="L78" s="36"/>
    </row>
    <row r="79" spans="1:12" ht="15" customHeight="1" x14ac:dyDescent="0.25">
      <c r="A79" s="29" t="s">
        <v>198</v>
      </c>
      <c r="B79" s="89">
        <v>46.72</v>
      </c>
      <c r="C79" s="89">
        <v>51.82</v>
      </c>
      <c r="D79" s="90">
        <v>55.09</v>
      </c>
      <c r="E79" s="89">
        <v>59.782057116930602</v>
      </c>
      <c r="F79" s="89">
        <v>63.111908599045776</v>
      </c>
      <c r="G79" s="89">
        <v>64.368204578559244</v>
      </c>
      <c r="H79" s="89">
        <v>67.198581538315878</v>
      </c>
      <c r="I79" s="89">
        <v>70.542017570238727</v>
      </c>
      <c r="J79" s="90">
        <v>74.126627086366426</v>
      </c>
      <c r="K79" s="89">
        <v>77.895750962030561</v>
      </c>
      <c r="L79" s="36"/>
    </row>
    <row r="80" spans="1:12" ht="15" customHeight="1" x14ac:dyDescent="0.25">
      <c r="A80" s="29" t="s">
        <v>200</v>
      </c>
      <c r="B80" s="89">
        <v>320.53800000000001</v>
      </c>
      <c r="C80" s="89">
        <v>366.4</v>
      </c>
      <c r="D80" s="90">
        <v>371.64</v>
      </c>
      <c r="E80" s="89">
        <v>411.92456199131783</v>
      </c>
      <c r="F80" s="89">
        <v>434.86869739608591</v>
      </c>
      <c r="G80" s="89">
        <v>443.52512703483757</v>
      </c>
      <c r="H80" s="89">
        <v>463.02766417800785</v>
      </c>
      <c r="I80" s="89">
        <v>486.06540308187311</v>
      </c>
      <c r="J80" s="90">
        <v>510.76493294168841</v>
      </c>
      <c r="K80" s="89">
        <v>536.73584756808168</v>
      </c>
      <c r="L80" s="36"/>
    </row>
    <row r="81" spans="1:12" ht="15" customHeight="1" x14ac:dyDescent="0.25">
      <c r="A81" s="29" t="s">
        <v>202</v>
      </c>
      <c r="B81" s="89">
        <v>131.33500000000001</v>
      </c>
      <c r="C81" s="89">
        <v>135.52000000000001</v>
      </c>
      <c r="D81" s="90">
        <v>152.71</v>
      </c>
      <c r="E81" s="89">
        <v>163.2653700075831</v>
      </c>
      <c r="F81" s="89">
        <v>172.35922626673596</v>
      </c>
      <c r="G81" s="89">
        <v>175.79018260758454</v>
      </c>
      <c r="H81" s="89">
        <v>190.51996916698238</v>
      </c>
      <c r="I81" s="89">
        <v>203.50592496164299</v>
      </c>
      <c r="J81" s="90">
        <v>213.29552784932193</v>
      </c>
      <c r="K81" s="89">
        <v>212.7340412184102</v>
      </c>
      <c r="L81" s="36"/>
    </row>
    <row r="82" spans="1:12" ht="15" customHeight="1" x14ac:dyDescent="0.25">
      <c r="A82" s="29" t="s">
        <v>204</v>
      </c>
      <c r="B82" s="89">
        <v>30.306000000000001</v>
      </c>
      <c r="C82" s="89">
        <v>27.06</v>
      </c>
      <c r="D82" s="90">
        <v>20.89</v>
      </c>
      <c r="E82" s="89">
        <v>30.451765031195215</v>
      </c>
      <c r="F82" s="89">
        <v>32.147923708435371</v>
      </c>
      <c r="G82" s="89">
        <v>32.787855350515734</v>
      </c>
      <c r="H82" s="89">
        <v>34.229591856163815</v>
      </c>
      <c r="I82" s="89">
        <v>35.932670227016871</v>
      </c>
      <c r="J82" s="90">
        <v>37.758597469704426</v>
      </c>
      <c r="K82" s="89">
        <v>39.67851257752173</v>
      </c>
      <c r="L82" s="36"/>
    </row>
    <row r="83" spans="1:12" ht="15" customHeight="1" x14ac:dyDescent="0.25">
      <c r="A83" s="29" t="s">
        <v>206</v>
      </c>
      <c r="B83" s="89">
        <v>103.294</v>
      </c>
      <c r="C83" s="89">
        <v>110.37</v>
      </c>
      <c r="D83" s="90">
        <v>119.46</v>
      </c>
      <c r="E83" s="89">
        <v>129.62857511567006</v>
      </c>
      <c r="F83" s="89">
        <v>136.84886701912728</v>
      </c>
      <c r="G83" s="89">
        <v>139.57295959140774</v>
      </c>
      <c r="H83" s="89">
        <v>145.71021464798503</v>
      </c>
      <c r="I83" s="89">
        <v>152.95996264445878</v>
      </c>
      <c r="J83" s="90">
        <v>160.73265977685821</v>
      </c>
      <c r="K83" s="89">
        <v>168.90544908855998</v>
      </c>
      <c r="L83" s="36"/>
    </row>
    <row r="84" spans="1:12" ht="15" customHeight="1" x14ac:dyDescent="0.25">
      <c r="A84" s="29" t="s">
        <v>208</v>
      </c>
      <c r="B84" s="89">
        <v>4.2000000000000003E-2</v>
      </c>
      <c r="C84" s="89">
        <v>0.04</v>
      </c>
      <c r="D84" s="90">
        <v>0.03</v>
      </c>
      <c r="E84" s="89">
        <v>4.3582571093511865E-2</v>
      </c>
      <c r="F84" s="89">
        <v>4.6010113669811413E-2</v>
      </c>
      <c r="G84" s="89">
        <v>4.6925983940627719E-2</v>
      </c>
      <c r="H84" s="89">
        <v>4.8989397463329941E-2</v>
      </c>
      <c r="I84" s="89">
        <v>5.1426843506260089E-2</v>
      </c>
      <c r="J84" s="90">
        <v>5.4040110874653643E-2</v>
      </c>
      <c r="K84" s="89">
        <v>5.6787893690994101E-2</v>
      </c>
      <c r="L84" s="36"/>
    </row>
    <row r="85" spans="1:12" ht="15" customHeight="1" x14ac:dyDescent="0.25">
      <c r="A85" s="39" t="s">
        <v>210</v>
      </c>
      <c r="B85" s="87">
        <v>72.441000000000003</v>
      </c>
      <c r="C85" s="87">
        <v>83.1</v>
      </c>
      <c r="D85" s="88">
        <v>95.81</v>
      </c>
      <c r="E85" s="87">
        <v>97.808239526118754</v>
      </c>
      <c r="F85" s="87">
        <v>103.25614358054257</v>
      </c>
      <c r="G85" s="87">
        <v>105.46154454875641</v>
      </c>
      <c r="H85" s="87">
        <v>110.44226823040574</v>
      </c>
      <c r="I85" s="87">
        <v>116.41239769769624</v>
      </c>
      <c r="J85" s="88">
        <v>121.62710632549167</v>
      </c>
      <c r="K85" s="87">
        <v>127.44369524218801</v>
      </c>
      <c r="L85" s="38"/>
    </row>
    <row r="86" spans="1:12" ht="15.75" x14ac:dyDescent="0.25">
      <c r="A86" s="28" t="s">
        <v>467</v>
      </c>
      <c r="B86" s="26" t="s">
        <v>468</v>
      </c>
      <c r="C86" s="27"/>
      <c r="D86" s="27"/>
      <c r="E86" s="27"/>
      <c r="F86" s="27"/>
      <c r="G86" s="27"/>
      <c r="H86" s="27"/>
      <c r="I86" s="27"/>
      <c r="J86" s="27"/>
      <c r="K86" s="27"/>
      <c r="L86" s="27"/>
    </row>
  </sheetData>
  <mergeCells count="3">
    <mergeCell ref="A1:L1"/>
    <mergeCell ref="A2:L2"/>
    <mergeCell ref="L3:L7"/>
  </mergeCells>
  <hyperlinks>
    <hyperlink ref="B86" r:id="rId1" xr:uid="{00000000-0004-0000-0800-000000000000}"/>
  </hyperlinks>
  <pageMargins left="0.7" right="0.7" top="0.75" bottom="0.75" header="0.3" footer="0.3"/>
  <pageSetup paperSize="9"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E5D7129F0CC3244EA23535B992281BA9" ma:contentTypeVersion="7" ma:contentTypeDescription="Create a new document in this library." ma:contentTypeScope="" ma:versionID="603cdaa85131c41949272339014b43f3">
  <xsd:schema xmlns:xsd="http://www.w3.org/2001/XMLSchema" xmlns:xs="http://www.w3.org/2001/XMLSchema" xmlns:p="http://schemas.microsoft.com/office/2006/metadata/properties" xmlns:ns3="4ab59458-1076-4002-998d-e635add6a7aa" targetNamespace="http://schemas.microsoft.com/office/2006/metadata/properties" ma:root="true" ma:fieldsID="a2de6c0667e55f24e152aef061a490c3" ns3:_="">
    <xsd:import namespace="4ab59458-1076-4002-998d-e635add6a7aa"/>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element ref="ns3:Client" minOccurs="0"/>
                <xsd:element ref="ns3:Event" minOccurs="0"/>
                <xsd:element ref="ns3:Event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9458-1076-4002-998d-e635add6a7aa"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element name="Client" ma:index="18" nillable="true" ma:displayName="Client" ma:internalName="Client">
      <xsd:simpleType>
        <xsd:restriction base="dms:Text">
          <xsd:maxLength value="255"/>
        </xsd:restriction>
      </xsd:simpleType>
    </xsd:element>
    <xsd:element name="Event" ma:index="19" nillable="true" ma:displayName="Event" ma:internalName="Event">
      <xsd:simpleType>
        <xsd:restriction base="dms:Text">
          <xsd:maxLength value="255"/>
        </xsd:restriction>
      </xsd:simpleType>
    </xsd:element>
    <xsd:element name="Event_x0020_date" ma:index="20" nillable="true" ma:displayName="Event date" ma:format="DateOnly" ma:internalName="Event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g D A A B Q S w M E F A A C A A g A M W E o U m K l 1 o S o A A A A + A A A A B I A H A B D b 2 5 m a W c v U G F j a 2 F n Z S 5 4 b W w g o h g A K K A U A A A A A A A A A A A A A A A A A A A A A A A A A A A A h Y / N C o J A G E V f R W b v / F h J y e c I R b u E I I i 2 w z j q k I 4 x j u m 7 t e i R e o W E s t q 1 v J d z 4 d z H 7 Q 7 J U F f e V d l W N y Z G D F P k K S O b T J s i R p 3 L / S V K O O y F P I t C e S N s 2 m h o d Y x K 5 y 4 R I X 3 f 4 3 6 G G 1 u Q g F J G T u n u I E t V C 1 + b 1 g k j F f q s s v 8 r x O H 4 k u E B D h l e s F W A 5 y E D M t W Q a v N F g t E Y U y A / J W y 6 y n V W 8 d z 6 6 y 2 Q K Q J 5 v + B P U E s D B B Q A A g A I A D F h K 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Y S h S K I p H u A 4 A A A A R A A A A E w A c A E Z v c m 1 1 b G F z L 1 N l Y 3 R p b 2 4 x L m 0 g o h g A K K A U A A A A A A A A A A A A A A A A A A A A A A A A A A A A K 0 5 N L s n M z 1 M I h t C G 1 g B Q S w E C L Q A U A A I A C A A x Y S h S Y q X W h K g A A A D 4 A A A A E g A A A A A A A A A A A A A A A A A A A A A A Q 2 9 u Z m l n L 1 B h Y 2 t h Z 2 U u e G 1 s U E s B A i 0 A F A A C A A g A M W E o U g / K 6 a u k A A A A 6 Q A A A B M A A A A A A A A A A A A A A A A A 9 A A A A F t D b 2 5 0 Z W 5 0 X 1 R 5 c G V z X S 5 4 b W x Q S w E C L Q A U A A I A C A A x Y S h 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c U d H C l 9 a 0 a y I y Y i C 1 8 b s g A A A A A C A A A A A A A D Z g A A w A A A A B A A A A C K V u u B 7 D T M v J H l K / t v 7 n 2 B A A A A A A S A A A C g A A A A E A A A A M 0 n W 8 x o L X U e a 9 R 4 B k n h m m x Q A A A A 1 s S s n y Q E I L d d b r S k 4 v 2 K L C 5 k Q n b w J W 8 n q 9 z D P V S q w 5 h d V Q E P F R C k C 5 F + 3 R q m o K 5 y I H M X u x x J W L C e I V / M / 8 e i 8 B B j T x A 3 k x m k 1 T N / 7 E / g s 5 A U A A A A B X Z 1 + R I L Q I d k w H M i q d u E f d 1 j 3 k I = < / D a t a M a s h u p > 
</file>

<file path=customXml/item3.xml><?xml version="1.0" encoding="utf-8"?>
<p:properties xmlns:p="http://schemas.microsoft.com/office/2006/metadata/properties" xmlns:xsi="http://www.w3.org/2001/XMLSchema-instance" xmlns:pc="http://schemas.microsoft.com/office/infopath/2007/PartnerControls">
  <documentManagement>
    <EC_ARES_NUMBER xmlns="4ab59458-1076-4002-998d-e635add6a7aa">
      <Url xsi:nil="true"/>
      <Description xsi:nil="true"/>
    </EC_ARES_NUMBER>
    <EC_ARES_TRANSFERRED_BY xmlns="4ab59458-1076-4002-998d-e635add6a7aa" xsi:nil="true"/>
    <EC_Collab_DocumentLanguage xmlns="4ab59458-1076-4002-998d-e635add6a7aa">EN</EC_Collab_DocumentLanguage>
    <EC_Collab_Status xmlns="4ab59458-1076-4002-998d-e635add6a7aa">Not Started</EC_Collab_Status>
    <EC_Collab_Reference xmlns="4ab59458-1076-4002-998d-e635add6a7aa" xsi:nil="true"/>
    <EC_ARES_DATE_TRANSFERRED xmlns="4ab59458-1076-4002-998d-e635add6a7aa" xsi:nil="true"/>
    <Client xmlns="4ab59458-1076-4002-998d-e635add6a7aa" xsi:nil="true"/>
    <Event_x0020_date xmlns="4ab59458-1076-4002-998d-e635add6a7aa" xsi:nil="true"/>
    <Event xmlns="4ab59458-1076-4002-998d-e635add6a7a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70C0C-4804-42A6-BF66-4262F11E8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9458-1076-4002-998d-e635add6a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500575-D15C-46D3-B2C1-1820B567BB7C}">
  <ds:schemaRefs>
    <ds:schemaRef ds:uri="http://schemas.microsoft.com/DataMashup"/>
  </ds:schemaRefs>
</ds:datastoreItem>
</file>

<file path=customXml/itemProps3.xml><?xml version="1.0" encoding="utf-8"?>
<ds:datastoreItem xmlns:ds="http://schemas.openxmlformats.org/officeDocument/2006/customXml" ds:itemID="{857E1F4B-447E-4D9E-ADE9-6024BB0C1F15}">
  <ds:schemaRefs>
    <ds:schemaRef ds:uri="http://purl.org/dc/dcmitype/"/>
    <ds:schemaRef ds:uri="http://schemas.openxmlformats.org/package/2006/metadata/core-properties"/>
    <ds:schemaRef ds:uri="4ab59458-1076-4002-998d-e635add6a7aa"/>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A537EDF4-FEC0-403A-B11E-DE794EACDB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T1_Pick_List</vt:lpstr>
      <vt:lpstr>Components</vt:lpstr>
      <vt:lpstr>Measures</vt:lpstr>
      <vt:lpstr>T1 Milestones&amp;Targets</vt:lpstr>
      <vt:lpstr>T2 Green Digital &amp; Costs</vt:lpstr>
      <vt:lpstr>T3a Impact (qualitative)</vt:lpstr>
      <vt:lpstr>T3b Impact (quantitative)_min</vt:lpstr>
      <vt:lpstr>T3b Impact (quantitative)_max</vt:lpstr>
      <vt:lpstr>T4a Investment baseline Inp_min</vt:lpstr>
      <vt:lpstr>T4a Investment baseline Inp_max</vt:lpstr>
      <vt:lpstr>T4b Investment baseline Dis_min</vt:lpstr>
      <vt:lpstr>T4b Investment baseline Dis_max</vt:lpstr>
      <vt:lpstr>Instructions - read this first</vt:lpstr>
      <vt:lpstr>Measures!_Hlk66710153</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 plāna pielikumi: izklājlapa “Atskaites punkti un mērķi”; “Izmaksas”</dc:title>
  <dc:subject/>
  <dc:creator>AFMANS Emiels (ECFIN)</dc:creator>
  <cp:keywords/>
  <dc:description>Tālr.: 67095631, E-pasts: _x000d_
laura.naudina@fm.gov.lv</dc:description>
  <cp:lastModifiedBy>Inguna Dancīte</cp:lastModifiedBy>
  <dcterms:created xsi:type="dcterms:W3CDTF">2020-08-07T08:52:49Z</dcterms:created>
  <dcterms:modified xsi:type="dcterms:W3CDTF">2021-04-27T13:47:03Z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0x010100258AA79CEB83498886A3A0868112325000E5D7129F0CC3244EA23535B992281BA9</vt:lpwstr>
  </property>
</Properties>
</file>